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ALIVANJE REG NA DRŽAVNIH CESTAH\POPIS DEL- KONČNA VERZIJA\"/>
    </mc:Choice>
  </mc:AlternateContent>
  <bookViews>
    <workbookView xWindow="480" yWindow="60" windowWidth="18195" windowHeight="1156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15" i="1" l="1"/>
  <c r="J69" i="1"/>
  <c r="J13" i="1"/>
  <c r="G13" i="1"/>
  <c r="H107" i="1"/>
  <c r="H93" i="1"/>
  <c r="H82" i="1"/>
  <c r="H62" i="1"/>
  <c r="H33" i="1"/>
  <c r="J106" i="1" l="1"/>
  <c r="J105" i="1"/>
  <c r="J104" i="1"/>
  <c r="J103" i="1"/>
  <c r="J102" i="1"/>
  <c r="J101" i="1"/>
  <c r="J100" i="1"/>
  <c r="J99" i="1"/>
  <c r="J98" i="1"/>
  <c r="J92" i="1"/>
  <c r="J91" i="1"/>
  <c r="J81" i="1"/>
  <c r="J80" i="1"/>
  <c r="J79" i="1"/>
  <c r="J78" i="1"/>
  <c r="J77" i="1"/>
  <c r="J76" i="1"/>
  <c r="J75" i="1"/>
  <c r="J74" i="1"/>
  <c r="J73" i="1"/>
  <c r="J72" i="1"/>
  <c r="J71" i="1"/>
  <c r="J70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8" i="1"/>
  <c r="J93" i="1" l="1"/>
  <c r="E119" i="1" s="1"/>
  <c r="J82" i="1"/>
  <c r="E118" i="1" s="1"/>
  <c r="J62" i="1"/>
  <c r="E117" i="1" s="1"/>
  <c r="J107" i="1"/>
  <c r="E120" i="1" s="1"/>
  <c r="J33" i="1"/>
  <c r="E116" i="1" s="1"/>
  <c r="E121" i="1" l="1"/>
  <c r="F123" i="1" s="1"/>
  <c r="F124" i="1" s="1"/>
  <c r="F126" i="1" s="1"/>
  <c r="F129" i="1" s="1"/>
  <c r="F130" i="1" l="1"/>
  <c r="F132" i="1" s="1"/>
</calcChain>
</file>

<file path=xl/sharedStrings.xml><?xml version="1.0" encoding="utf-8"?>
<sst xmlns="http://schemas.openxmlformats.org/spreadsheetml/2006/main" count="359" uniqueCount="179">
  <si>
    <t>ZALIVANJE REG NA DRŽAVNIH CESTAH V RS V LETU 2021</t>
  </si>
  <si>
    <t>PREDRAČUN</t>
  </si>
  <si>
    <t>I.  Območje 4 - Kranj</t>
  </si>
  <si>
    <t>štev.</t>
  </si>
  <si>
    <t>cesta</t>
  </si>
  <si>
    <t>št. odseka</t>
  </si>
  <si>
    <t>odsek</t>
  </si>
  <si>
    <t>začetek stac.</t>
  </si>
  <si>
    <t>konec stac.</t>
  </si>
  <si>
    <t>dolžina odseka (m)</t>
  </si>
  <si>
    <t>dolžina razpok (m)</t>
  </si>
  <si>
    <t>cena 
(EUR/m)</t>
  </si>
  <si>
    <t>skupaj
(EUR)</t>
  </si>
  <si>
    <t>opomba</t>
  </si>
  <si>
    <t>občina</t>
  </si>
  <si>
    <t>R3-635</t>
  </si>
  <si>
    <t>Lesce-Kamna Gorica-Lipnica</t>
  </si>
  <si>
    <t>L in D stran</t>
  </si>
  <si>
    <t>Radovljica</t>
  </si>
  <si>
    <t>R2-452</t>
  </si>
  <si>
    <t>Lesce-Črnivec</t>
  </si>
  <si>
    <t>R1-201</t>
  </si>
  <si>
    <t>Korensko sedlo - Podkoren</t>
  </si>
  <si>
    <t>L in D</t>
  </si>
  <si>
    <t>Kranjska Gora</t>
  </si>
  <si>
    <t>R1-202</t>
  </si>
  <si>
    <t>Državna meja - Rateče</t>
  </si>
  <si>
    <t>Rateče - Podkoren</t>
  </si>
  <si>
    <t>Podkoren - Kranjska Gora</t>
  </si>
  <si>
    <t>Žirovnica - Lesce</t>
  </si>
  <si>
    <t>Žirovnica</t>
  </si>
  <si>
    <t>Hrušica - Javornik</t>
  </si>
  <si>
    <t>Jesenice</t>
  </si>
  <si>
    <t>Kraje - Hrušica</t>
  </si>
  <si>
    <t>RT-908</t>
  </si>
  <si>
    <t>Mojstrana - Vrata</t>
  </si>
  <si>
    <t>R3-639</t>
  </si>
  <si>
    <t>Vodice-Spodji Brnik</t>
  </si>
  <si>
    <t>prečne razp.</t>
  </si>
  <si>
    <t>Vodice</t>
  </si>
  <si>
    <t>R1-210</t>
  </si>
  <si>
    <t>Škofja Loka-Zminec</t>
  </si>
  <si>
    <t>Škofja Loka</t>
  </si>
  <si>
    <t>G2-101</t>
  </si>
  <si>
    <t>Priključek Bistrica (Tržič)</t>
  </si>
  <si>
    <t>Tržič</t>
  </si>
  <si>
    <t>R2-412</t>
  </si>
  <si>
    <t>Kranj (Kidričeva - Iskra)</t>
  </si>
  <si>
    <t>Kranj</t>
  </si>
  <si>
    <t>R2-210</t>
  </si>
  <si>
    <t>Kranj (Primskovo - Labore)</t>
  </si>
  <si>
    <t>R2-408</t>
  </si>
  <si>
    <t>Žiri-Trebija</t>
  </si>
  <si>
    <t>L,D in sredina</t>
  </si>
  <si>
    <t>Žiri</t>
  </si>
  <si>
    <t>Kr. Gora - Mojstrana - Dovje</t>
  </si>
  <si>
    <t>Dovje - Mojstrana - Kraje</t>
  </si>
  <si>
    <t>Javornik - Žirovnica</t>
  </si>
  <si>
    <t>R1-211</t>
  </si>
  <si>
    <t>Kranj (Labore)-Jeprca</t>
  </si>
  <si>
    <t>Polica-Kranj (Kidričeva)</t>
  </si>
  <si>
    <t>Naklo/Kranj</t>
  </si>
  <si>
    <t>R2-407</t>
  </si>
  <si>
    <t>Gor.Vas-Ljubljanica</t>
  </si>
  <si>
    <t>Gorenja vas</t>
  </si>
  <si>
    <t>a</t>
  </si>
  <si>
    <t xml:space="preserve">skupaj zalivanje razpok </t>
  </si>
  <si>
    <t>II.  Območje 5 - Ljubljana</t>
  </si>
  <si>
    <t>G2-102</t>
  </si>
  <si>
    <t>Logatec</t>
  </si>
  <si>
    <t>G2-104</t>
  </si>
  <si>
    <t>Sp.Brnik-Moste</t>
  </si>
  <si>
    <t>Ljubljana</t>
  </si>
  <si>
    <t>G2-108</t>
  </si>
  <si>
    <t>Črnuče-Šentjakob</t>
  </si>
  <si>
    <t>Ljubljama</t>
  </si>
  <si>
    <t>R3-644</t>
  </si>
  <si>
    <t>LJ(Šmartinska)-Šentjakob</t>
  </si>
  <si>
    <t>Kamnik</t>
  </si>
  <si>
    <t>R1-225</t>
  </si>
  <si>
    <t>Kamnik(Mekinje)-Stahovica</t>
  </si>
  <si>
    <t>R2-414</t>
  </si>
  <si>
    <t>Kamnik-Ločica</t>
  </si>
  <si>
    <t>R1-212</t>
  </si>
  <si>
    <t>Cerknica-Bl.Polica</t>
  </si>
  <si>
    <t>Cerknica</t>
  </si>
  <si>
    <t>R2-447</t>
  </si>
  <si>
    <t>Trojane-Želodnik</t>
  </si>
  <si>
    <t>Lukovica</t>
  </si>
  <si>
    <t>R1-221</t>
  </si>
  <si>
    <t>Trojane-Izlake</t>
  </si>
  <si>
    <t>Zagorje</t>
  </si>
  <si>
    <t>III.  Območje 6 - Maribor</t>
  </si>
  <si>
    <t>G1-1</t>
  </si>
  <si>
    <t>MB (koroški most- C. proletar. brigad)</t>
  </si>
  <si>
    <t>vzdolžno in prečno</t>
  </si>
  <si>
    <t>Maribor</t>
  </si>
  <si>
    <t>MB(koroški most- C. proletar. brigad)</t>
  </si>
  <si>
    <t>MB (C. proletar. brigad- Tržaška c.)</t>
  </si>
  <si>
    <t>MB (C.proletar. brigad- Tržaška c.)</t>
  </si>
  <si>
    <t>R1-219</t>
  </si>
  <si>
    <t>Sl. Bistrica - Poljčane</t>
  </si>
  <si>
    <t>Slovenska Bistrica</t>
  </si>
  <si>
    <t>RT-929</t>
  </si>
  <si>
    <t>Hoče - Pohorska vzpenjača</t>
  </si>
  <si>
    <t>Hoče-Slivnica</t>
  </si>
  <si>
    <t>R3-749</t>
  </si>
  <si>
    <t xml:space="preserve">Vosek- Jurovski dol </t>
  </si>
  <si>
    <t>Pesnica</t>
  </si>
  <si>
    <t>R2-449</t>
  </si>
  <si>
    <t xml:space="preserve">Pesnica- Lenart </t>
  </si>
  <si>
    <t>Lenart</t>
  </si>
  <si>
    <t>R1-227</t>
  </si>
  <si>
    <t>Kotlje - Slovenj Gradec</t>
  </si>
  <si>
    <t>Slovenj Gradec</t>
  </si>
  <si>
    <t>krožišče</t>
  </si>
  <si>
    <t>Ravne - Kotlje</t>
  </si>
  <si>
    <t>Ravne na Koroškem</t>
  </si>
  <si>
    <t>G2-112</t>
  </si>
  <si>
    <t>Holmec - Poljana</t>
  </si>
  <si>
    <t>Prevalje</t>
  </si>
  <si>
    <t>IV.  Območje 7 - Murska Sobota</t>
  </si>
  <si>
    <t>skupna cena (EUR/m)</t>
  </si>
  <si>
    <t>R1-230</t>
  </si>
  <si>
    <t>G. Radgona - Radenci</t>
  </si>
  <si>
    <t>L, D in sredina</t>
  </si>
  <si>
    <t>G. Radgona</t>
  </si>
  <si>
    <t>R1-235</t>
  </si>
  <si>
    <t>MS (Gaj) - Priključek MS</t>
  </si>
  <si>
    <t>M. Sobota</t>
  </si>
  <si>
    <t>V.  Območje 8 - Novo mesto</t>
  </si>
  <si>
    <t>G2-105</t>
  </si>
  <si>
    <t>Novo mesto AC-Ločna)</t>
  </si>
  <si>
    <t>L+D</t>
  </si>
  <si>
    <t>Novo mesto</t>
  </si>
  <si>
    <t>R2-448</t>
  </si>
  <si>
    <t>Kronovo-Dolenje Kronovo</t>
  </si>
  <si>
    <t>Šmarješke T.</t>
  </si>
  <si>
    <t>Dolenje Kronovo-Dobrava</t>
  </si>
  <si>
    <t>R3-651</t>
  </si>
  <si>
    <t>Karteljevo-NM (Bučna vas)</t>
  </si>
  <si>
    <t>G1-5</t>
  </si>
  <si>
    <t>Brestanica-Krško</t>
  </si>
  <si>
    <t>Krško</t>
  </si>
  <si>
    <t>Impolca-Brestanica</t>
  </si>
  <si>
    <t>Sevnica</t>
  </si>
  <si>
    <t>Boštanj-Impolca</t>
  </si>
  <si>
    <t>R3-672</t>
  </si>
  <si>
    <t>Impolca-Zavratec</t>
  </si>
  <si>
    <t>R1-216</t>
  </si>
  <si>
    <t>Črmošnjice-Črnomelj</t>
  </si>
  <si>
    <t>Črnomelj</t>
  </si>
  <si>
    <t xml:space="preserve">Rekapitulacija </t>
  </si>
  <si>
    <t>zalivanje razpok</t>
  </si>
  <si>
    <t>I.</t>
  </si>
  <si>
    <t>Območje 4 (Kranj)</t>
  </si>
  <si>
    <t>II.</t>
  </si>
  <si>
    <t>Območje 5 (Ljubljana)</t>
  </si>
  <si>
    <t>III.</t>
  </si>
  <si>
    <t>Območje 6 (Maribor)</t>
  </si>
  <si>
    <t>IV.</t>
  </si>
  <si>
    <t>Območje 7 (Murska Sobota)</t>
  </si>
  <si>
    <t>V.</t>
  </si>
  <si>
    <t>Območje 8 (Novo mesto)</t>
  </si>
  <si>
    <t xml:space="preserve">Skupaj </t>
  </si>
  <si>
    <t xml:space="preserve"> 10% nepredvidenih del</t>
  </si>
  <si>
    <t xml:space="preserve">SKUPAJ GRADBENA DELA </t>
  </si>
  <si>
    <t xml:space="preserve">ELABORAT ZAPORE CESTE </t>
  </si>
  <si>
    <t>STROŠKI ZAPORE PO RAČUNIH KONCESIONARJEV</t>
  </si>
  <si>
    <t>SKUPAJ</t>
  </si>
  <si>
    <t>DDV  22%</t>
  </si>
  <si>
    <t>SKUPAJ GRADBENA DELA Z DDV</t>
  </si>
  <si>
    <t>Opomba:</t>
  </si>
  <si>
    <t>Cena zapore v ponudbi se ne spreminja. Obračun zapore se izvede na podlagi dejanskih stroškov in fakture pogodbenega koncesionarja.</t>
  </si>
  <si>
    <t>Cena na enoto (brez DDV) in vrednosti postavk (količina x cena na enoto) se navede v EUR na dve decimalni mesti natančno.</t>
  </si>
  <si>
    <t>Datum:  ………………………                                                          Izvajalec:</t>
  </si>
  <si>
    <t>Kraj:      ………………………                       žig                      …………………………………..</t>
  </si>
  <si>
    <t xml:space="preserve">        </t>
  </si>
  <si>
    <t>skupna dolžina vseh razpok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</si>
</sst>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S_I_T_-;\-* #,##0.00\ _S_I_T_-;_-* &quot;-&quot;??\ _S_I_T_-;_-@_-"/>
    <numFmt numFmtId="165" formatCode="_-* #,##0.00\ [$€-1]_-;\-* #,##0.00\ [$€-1]_-;_-* &quot;-&quot;??\ [$€-1]_-;_-@_-"/>
    <numFmt numFmtId="166" formatCode="#,##0.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4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8" fillId="0" borderId="7" applyNumberFormat="0" applyFill="0" applyAlignment="0" applyProtection="0"/>
    <xf numFmtId="0" fontId="4" fillId="0" borderId="0"/>
    <xf numFmtId="0" fontId="1" fillId="0" borderId="0"/>
    <xf numFmtId="0" fontId="6" fillId="0" borderId="0"/>
    <xf numFmtId="0" fontId="6" fillId="0" borderId="0"/>
    <xf numFmtId="0" fontId="4" fillId="0" borderId="0"/>
    <xf numFmtId="0" fontId="19" fillId="22" borderId="0" applyNumberFormat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0" fillId="20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64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44" fontId="1" fillId="0" borderId="0" applyFont="0" applyFill="0" applyBorder="0" applyAlignment="0" applyProtection="0"/>
  </cellStyleXfs>
  <cellXfs count="291">
    <xf numFmtId="0" fontId="0" fillId="0" borderId="0" xfId="0"/>
    <xf numFmtId="0" fontId="29" fillId="0" borderId="0" xfId="0" applyFont="1" applyAlignment="1" applyProtection="1">
      <alignment wrapText="1"/>
      <protection locked="0"/>
    </xf>
    <xf numFmtId="0" fontId="0" fillId="0" borderId="0" xfId="0"/>
    <xf numFmtId="4" fontId="6" fillId="25" borderId="13" xfId="1" applyNumberFormat="1" applyFont="1" applyFill="1" applyBorder="1" applyAlignment="1" applyProtection="1">
      <alignment horizontal="center" vertical="center"/>
      <protection locked="0"/>
    </xf>
    <xf numFmtId="0" fontId="31" fillId="0" borderId="0" xfId="1" applyFont="1" applyFill="1" applyBorder="1" applyAlignment="1" applyProtection="1">
      <alignment horizontal="center"/>
      <protection locked="0"/>
    </xf>
    <xf numFmtId="0" fontId="29" fillId="0" borderId="0" xfId="1" applyFont="1" applyBorder="1" applyAlignment="1" applyProtection="1">
      <alignment horizontal="center" vertical="center"/>
      <protection locked="0"/>
    </xf>
    <xf numFmtId="0" fontId="29" fillId="0" borderId="14" xfId="1" applyFont="1" applyBorder="1" applyAlignment="1" applyProtection="1">
      <alignment horizontal="center" vertical="center" wrapText="1"/>
      <protection locked="0"/>
    </xf>
    <xf numFmtId="0" fontId="29" fillId="25" borderId="0" xfId="1" applyFont="1" applyFill="1" applyAlignment="1" applyProtection="1">
      <alignment wrapText="1"/>
      <protection locked="0"/>
    </xf>
    <xf numFmtId="0" fontId="25" fillId="0" borderId="0" xfId="0" applyFont="1" applyProtection="1">
      <protection locked="0"/>
    </xf>
    <xf numFmtId="0" fontId="26" fillId="0" borderId="0" xfId="1" applyFont="1" applyAlignment="1" applyProtection="1">
      <alignment horizontal="center"/>
      <protection locked="0"/>
    </xf>
    <xf numFmtId="0" fontId="36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4" fontId="1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29" fillId="0" borderId="55" xfId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Protection="1">
      <protection locked="0"/>
    </xf>
    <xf numFmtId="4" fontId="31" fillId="25" borderId="0" xfId="44" applyNumberFormat="1" applyFont="1" applyFill="1" applyBorder="1" applyAlignment="1" applyProtection="1">
      <alignment horizontal="right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4" fontId="2" fillId="25" borderId="0" xfId="0" applyNumberFormat="1" applyFont="1" applyFill="1" applyAlignment="1" applyProtection="1">
      <alignment horizontal="right"/>
      <protection locked="0"/>
    </xf>
    <xf numFmtId="4" fontId="38" fillId="25" borderId="0" xfId="0" applyNumberFormat="1" applyFont="1" applyFill="1" applyAlignment="1" applyProtection="1">
      <alignment horizontal="center" vertical="center"/>
      <protection locked="0"/>
    </xf>
    <xf numFmtId="0" fontId="2" fillId="25" borderId="0" xfId="0" applyFont="1" applyFill="1" applyProtection="1">
      <protection locked="0"/>
    </xf>
    <xf numFmtId="0" fontId="38" fillId="25" borderId="0" xfId="0" applyFont="1" applyFill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0" fontId="1" fillId="25" borderId="0" xfId="0" applyFont="1" applyFill="1" applyBorder="1" applyProtection="1">
      <protection locked="0"/>
    </xf>
    <xf numFmtId="4" fontId="37" fillId="25" borderId="0" xfId="44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wrapText="1"/>
      <protection locked="0"/>
    </xf>
    <xf numFmtId="4" fontId="3" fillId="0" borderId="0" xfId="0" applyNumberFormat="1" applyFont="1" applyAlignment="1" applyProtection="1">
      <alignment horizontal="left"/>
      <protection locked="0"/>
    </xf>
    <xf numFmtId="4" fontId="1" fillId="0" borderId="0" xfId="0" applyNumberFormat="1" applyFont="1" applyBorder="1" applyProtection="1">
      <protection locked="0"/>
    </xf>
    <xf numFmtId="0" fontId="1" fillId="0" borderId="0" xfId="0" applyFont="1"/>
    <xf numFmtId="0" fontId="29" fillId="0" borderId="0" xfId="1" applyFont="1" applyAlignment="1" applyProtection="1">
      <protection locked="0"/>
    </xf>
    <xf numFmtId="0" fontId="31" fillId="0" borderId="0" xfId="1" applyFont="1" applyFill="1" applyBorder="1" applyAlignment="1" applyProtection="1">
      <protection locked="0"/>
    </xf>
    <xf numFmtId="4" fontId="31" fillId="0" borderId="0" xfId="1" applyNumberFormat="1" applyFont="1" applyBorder="1" applyAlignment="1" applyProtection="1">
      <protection locked="0"/>
    </xf>
    <xf numFmtId="0" fontId="31" fillId="0" borderId="0" xfId="1" applyFont="1" applyBorder="1" applyAlignment="1" applyProtection="1">
      <protection locked="0"/>
    </xf>
    <xf numFmtId="0" fontId="25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4" fontId="2" fillId="25" borderId="0" xfId="0" applyNumberFormat="1" applyFont="1" applyFill="1" applyBorder="1" applyAlignment="1" applyProtection="1">
      <protection locked="0"/>
    </xf>
    <xf numFmtId="3" fontId="1" fillId="25" borderId="0" xfId="0" applyNumberFormat="1" applyFont="1" applyFill="1" applyBorder="1" applyAlignment="1" applyProtection="1">
      <protection locked="0"/>
    </xf>
    <xf numFmtId="3" fontId="1" fillId="0" borderId="0" xfId="0" applyNumberFormat="1" applyFont="1" applyBorder="1" applyAlignment="1" applyProtection="1">
      <protection locked="0"/>
    </xf>
    <xf numFmtId="4" fontId="1" fillId="25" borderId="0" xfId="0" applyNumberFormat="1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29" fillId="0" borderId="0" xfId="0" applyFont="1" applyAlignment="1" applyProtection="1">
      <protection locked="0"/>
    </xf>
    <xf numFmtId="0" fontId="34" fillId="0" borderId="0" xfId="1" applyFont="1" applyAlignment="1" applyProtection="1">
      <alignment horizontal="left"/>
    </xf>
    <xf numFmtId="0" fontId="26" fillId="0" borderId="0" xfId="1" applyFont="1" applyAlignment="1" applyProtection="1">
      <alignment horizontal="center"/>
    </xf>
    <xf numFmtId="0" fontId="26" fillId="0" borderId="0" xfId="1" applyFont="1" applyProtection="1"/>
    <xf numFmtId="0" fontId="26" fillId="0" borderId="0" xfId="1" applyFont="1" applyAlignment="1" applyProtection="1">
      <alignment horizontal="left"/>
    </xf>
    <xf numFmtId="3" fontId="26" fillId="0" borderId="0" xfId="1" applyNumberFormat="1" applyFont="1" applyProtection="1"/>
    <xf numFmtId="0" fontId="35" fillId="0" borderId="0" xfId="1" applyFont="1" applyAlignment="1" applyProtection="1">
      <alignment horizontal="left"/>
    </xf>
    <xf numFmtId="0" fontId="33" fillId="0" borderId="0" xfId="1" applyFont="1" applyBorder="1" applyAlignment="1" applyProtection="1">
      <alignment horizontal="left"/>
    </xf>
    <xf numFmtId="0" fontId="27" fillId="0" borderId="0" xfId="1" applyFont="1" applyBorder="1" applyAlignment="1" applyProtection="1">
      <alignment horizontal="center"/>
    </xf>
    <xf numFmtId="0" fontId="28" fillId="0" borderId="0" xfId="1" applyFont="1" applyBorder="1" applyAlignment="1" applyProtection="1">
      <alignment horizontal="center"/>
    </xf>
    <xf numFmtId="0" fontId="29" fillId="0" borderId="0" xfId="1" applyFont="1" applyProtection="1"/>
    <xf numFmtId="0" fontId="29" fillId="0" borderId="10" xfId="1" applyFont="1" applyBorder="1" applyAlignment="1" applyProtection="1">
      <alignment horizontal="center" vertical="center" wrapText="1"/>
    </xf>
    <xf numFmtId="0" fontId="29" fillId="0" borderId="14" xfId="1" applyFont="1" applyBorder="1" applyAlignment="1" applyProtection="1">
      <alignment horizontal="center" vertical="center" wrapText="1"/>
    </xf>
    <xf numFmtId="3" fontId="29" fillId="0" borderId="14" xfId="1" applyNumberFormat="1" applyFont="1" applyBorder="1" applyAlignment="1" applyProtection="1">
      <alignment horizontal="center" vertical="center" wrapText="1"/>
    </xf>
    <xf numFmtId="0" fontId="29" fillId="25" borderId="50" xfId="1" applyFont="1" applyFill="1" applyBorder="1" applyAlignment="1" applyProtection="1">
      <alignment horizontal="center" vertical="center"/>
    </xf>
    <xf numFmtId="0" fontId="29" fillId="25" borderId="13" xfId="0" applyFont="1" applyFill="1" applyBorder="1" applyAlignment="1" applyProtection="1">
      <alignment horizontal="left" vertical="center" wrapText="1"/>
    </xf>
    <xf numFmtId="0" fontId="29" fillId="25" borderId="13" xfId="0" applyFont="1" applyFill="1" applyBorder="1" applyAlignment="1" applyProtection="1">
      <alignment horizontal="right" vertical="center" wrapText="1"/>
    </xf>
    <xf numFmtId="3" fontId="29" fillId="25" borderId="13" xfId="0" applyNumberFormat="1" applyFont="1" applyFill="1" applyBorder="1" applyAlignment="1" applyProtection="1">
      <alignment horizontal="right" vertical="center" wrapText="1"/>
    </xf>
    <xf numFmtId="3" fontId="6" fillId="0" borderId="13" xfId="53" applyNumberFormat="1" applyFont="1" applyFill="1" applyBorder="1" applyAlignment="1" applyProtection="1">
      <alignment horizontal="right" vertical="center"/>
    </xf>
    <xf numFmtId="0" fontId="29" fillId="25" borderId="17" xfId="1" applyFont="1" applyFill="1" applyBorder="1" applyAlignment="1" applyProtection="1">
      <alignment horizontal="center" vertical="center"/>
    </xf>
    <xf numFmtId="0" fontId="29" fillId="25" borderId="12" xfId="0" applyFont="1" applyFill="1" applyBorder="1" applyAlignment="1" applyProtection="1">
      <alignment horizontal="left" vertical="center" wrapText="1"/>
    </xf>
    <xf numFmtId="0" fontId="29" fillId="25" borderId="12" xfId="0" applyFont="1" applyFill="1" applyBorder="1" applyAlignment="1" applyProtection="1">
      <alignment horizontal="right" vertical="center" wrapText="1"/>
    </xf>
    <xf numFmtId="3" fontId="29" fillId="25" borderId="12" xfId="0" applyNumberFormat="1" applyFont="1" applyFill="1" applyBorder="1" applyAlignment="1" applyProtection="1">
      <alignment horizontal="right" vertical="center" wrapText="1"/>
    </xf>
    <xf numFmtId="3" fontId="6" fillId="0" borderId="12" xfId="53" applyNumberFormat="1" applyFont="1" applyFill="1" applyBorder="1" applyAlignment="1" applyProtection="1">
      <alignment horizontal="right" vertical="center"/>
    </xf>
    <xf numFmtId="3" fontId="6" fillId="25" borderId="12" xfId="0" applyNumberFormat="1" applyFont="1" applyFill="1" applyBorder="1" applyAlignment="1" applyProtection="1">
      <alignment horizontal="right" vertical="center" wrapText="1"/>
    </xf>
    <xf numFmtId="0" fontId="29" fillId="25" borderId="12" xfId="0" applyFont="1" applyFill="1" applyBorder="1" applyAlignment="1" applyProtection="1">
      <alignment horizontal="left" vertical="center"/>
    </xf>
    <xf numFmtId="0" fontId="29" fillId="25" borderId="12" xfId="0" applyFont="1" applyFill="1" applyBorder="1" applyAlignment="1" applyProtection="1">
      <alignment horizontal="right" vertical="center"/>
    </xf>
    <xf numFmtId="3" fontId="29" fillId="25" borderId="12" xfId="0" applyNumberFormat="1" applyFont="1" applyFill="1" applyBorder="1" applyAlignment="1" applyProtection="1">
      <alignment horizontal="right" vertical="center"/>
    </xf>
    <xf numFmtId="0" fontId="6" fillId="25" borderId="12" xfId="40" applyFont="1" applyFill="1" applyBorder="1" applyAlignment="1" applyProtection="1">
      <alignment horizontal="left" vertical="center"/>
    </xf>
    <xf numFmtId="0" fontId="6" fillId="25" borderId="12" xfId="40" applyFont="1" applyFill="1" applyBorder="1" applyAlignment="1" applyProtection="1">
      <alignment horizontal="right" vertical="center"/>
    </xf>
    <xf numFmtId="0" fontId="6" fillId="25" borderId="12" xfId="40" applyFont="1" applyFill="1" applyBorder="1" applyAlignment="1" applyProtection="1">
      <alignment horizontal="left" vertical="center" wrapText="1"/>
    </xf>
    <xf numFmtId="3" fontId="6" fillId="25" borderId="12" xfId="40" applyNumberFormat="1" applyFont="1" applyFill="1" applyBorder="1" applyAlignment="1" applyProtection="1">
      <alignment horizontal="right" vertical="center"/>
    </xf>
    <xf numFmtId="0" fontId="6" fillId="25" borderId="12" xfId="0" applyFont="1" applyFill="1" applyBorder="1" applyAlignment="1" applyProtection="1">
      <alignment horizontal="left" vertical="center"/>
    </xf>
    <xf numFmtId="0" fontId="6" fillId="25" borderId="12" xfId="0" applyFont="1" applyFill="1" applyBorder="1" applyAlignment="1" applyProtection="1">
      <alignment horizontal="right" vertical="center"/>
    </xf>
    <xf numFmtId="0" fontId="6" fillId="25" borderId="12" xfId="0" applyFont="1" applyFill="1" applyBorder="1" applyAlignment="1" applyProtection="1">
      <alignment horizontal="left" vertical="center" wrapText="1"/>
    </xf>
    <xf numFmtId="3" fontId="6" fillId="25" borderId="12" xfId="0" applyNumberFormat="1" applyFont="1" applyFill="1" applyBorder="1" applyAlignment="1" applyProtection="1">
      <alignment horizontal="right" vertical="center"/>
    </xf>
    <xf numFmtId="0" fontId="6" fillId="25" borderId="17" xfId="1" applyFont="1" applyFill="1" applyBorder="1" applyAlignment="1" applyProtection="1">
      <alignment horizontal="center" vertical="center"/>
    </xf>
    <xf numFmtId="0" fontId="6" fillId="25" borderId="12" xfId="0" applyFont="1" applyFill="1" applyBorder="1" applyAlignment="1" applyProtection="1">
      <alignment horizontal="right" vertical="center" wrapText="1"/>
    </xf>
    <xf numFmtId="3" fontId="6" fillId="0" borderId="12" xfId="53" applyNumberFormat="1" applyFont="1" applyFill="1" applyBorder="1" applyAlignment="1" applyProtection="1">
      <alignment horizontal="right" vertical="center" wrapText="1"/>
    </xf>
    <xf numFmtId="0" fontId="28" fillId="0" borderId="0" xfId="1" applyFont="1" applyAlignment="1" applyProtection="1">
      <alignment horizontal="center"/>
    </xf>
    <xf numFmtId="0" fontId="28" fillId="0" borderId="0" xfId="1" applyFont="1" applyProtection="1"/>
    <xf numFmtId="3" fontId="29" fillId="0" borderId="0" xfId="1" applyNumberFormat="1" applyFont="1" applyProtection="1"/>
    <xf numFmtId="0" fontId="29" fillId="0" borderId="51" xfId="1" applyFont="1" applyBorder="1" applyAlignment="1" applyProtection="1">
      <alignment horizontal="center" vertical="center" wrapText="1"/>
    </xf>
    <xf numFmtId="0" fontId="29" fillId="0" borderId="52" xfId="1" applyFont="1" applyBorder="1" applyAlignment="1" applyProtection="1">
      <alignment horizontal="center" vertical="center" wrapText="1"/>
    </xf>
    <xf numFmtId="0" fontId="29" fillId="0" borderId="55" xfId="1" applyFont="1" applyBorder="1" applyAlignment="1" applyProtection="1">
      <alignment horizontal="center" vertical="center" wrapText="1"/>
    </xf>
    <xf numFmtId="3" fontId="29" fillId="0" borderId="55" xfId="1" applyNumberFormat="1" applyFont="1" applyBorder="1" applyAlignment="1" applyProtection="1">
      <alignment horizontal="center" vertical="center" wrapText="1"/>
    </xf>
    <xf numFmtId="0" fontId="6" fillId="0" borderId="16" xfId="1" applyFont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right"/>
    </xf>
    <xf numFmtId="0" fontId="6" fillId="0" borderId="12" xfId="0" applyFont="1" applyFill="1" applyBorder="1" applyAlignment="1" applyProtection="1">
      <alignment horizontal="left" wrapText="1"/>
    </xf>
    <xf numFmtId="3" fontId="6" fillId="0" borderId="12" xfId="0" applyNumberFormat="1" applyFont="1" applyFill="1" applyBorder="1" applyAlignment="1" applyProtection="1">
      <alignment horizontal="right"/>
    </xf>
    <xf numFmtId="0" fontId="6" fillId="0" borderId="17" xfId="1" applyFont="1" applyBorder="1" applyAlignment="1" applyProtection="1">
      <alignment horizontal="center" vertical="center" wrapText="1"/>
    </xf>
    <xf numFmtId="0" fontId="6" fillId="0" borderId="21" xfId="1" applyFont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27" xfId="0" applyFont="1" applyFill="1" applyBorder="1" applyAlignment="1" applyProtection="1">
      <alignment horizontal="left"/>
    </xf>
    <xf numFmtId="0" fontId="6" fillId="0" borderId="27" xfId="0" applyFont="1" applyFill="1" applyBorder="1" applyAlignment="1" applyProtection="1">
      <alignment horizontal="right"/>
    </xf>
    <xf numFmtId="0" fontId="6" fillId="0" borderId="27" xfId="0" applyFont="1" applyFill="1" applyBorder="1" applyAlignment="1" applyProtection="1">
      <alignment horizontal="left" wrapText="1"/>
    </xf>
    <xf numFmtId="3" fontId="6" fillId="0" borderId="27" xfId="0" applyNumberFormat="1" applyFont="1" applyFill="1" applyBorder="1" applyAlignment="1" applyProtection="1">
      <alignment horizontal="right"/>
    </xf>
    <xf numFmtId="3" fontId="6" fillId="0" borderId="27" xfId="0" applyNumberFormat="1" applyFont="1" applyFill="1" applyBorder="1" applyAlignment="1" applyProtection="1">
      <alignment horizontal="right" vertical="center" wrapText="1"/>
    </xf>
    <xf numFmtId="3" fontId="29" fillId="0" borderId="0" xfId="1" applyNumberFormat="1" applyFont="1" applyBorder="1" applyAlignment="1" applyProtection="1">
      <alignment horizontal="right"/>
    </xf>
    <xf numFmtId="0" fontId="29" fillId="0" borderId="0" xfId="1" applyFont="1" applyBorder="1" applyAlignment="1" applyProtection="1">
      <alignment horizontal="center" vertical="center"/>
    </xf>
    <xf numFmtId="3" fontId="29" fillId="0" borderId="0" xfId="0" applyNumberFormat="1" applyFont="1" applyBorder="1" applyAlignment="1" applyProtection="1">
      <alignment horizontal="right"/>
    </xf>
    <xf numFmtId="0" fontId="29" fillId="0" borderId="12" xfId="0" applyFont="1" applyFill="1" applyBorder="1" applyAlignment="1" applyProtection="1">
      <alignment horizontal="left" vertical="center" wrapText="1"/>
    </xf>
    <xf numFmtId="0" fontId="29" fillId="0" borderId="12" xfId="0" applyFont="1" applyFill="1" applyBorder="1" applyAlignment="1" applyProtection="1">
      <alignment horizontal="right" vertical="center" wrapText="1"/>
    </xf>
    <xf numFmtId="3" fontId="29" fillId="0" borderId="12" xfId="0" applyNumberFormat="1" applyFont="1" applyFill="1" applyBorder="1" applyAlignment="1" applyProtection="1">
      <alignment horizontal="right" vertical="center" wrapText="1"/>
    </xf>
    <xf numFmtId="3" fontId="29" fillId="0" borderId="12" xfId="0" applyNumberFormat="1" applyFont="1" applyFill="1" applyBorder="1" applyAlignment="1" applyProtection="1">
      <alignment horizontal="right" vertical="center"/>
    </xf>
    <xf numFmtId="0" fontId="29" fillId="0" borderId="17" xfId="44" applyFont="1" applyFill="1" applyBorder="1" applyAlignment="1" applyProtection="1">
      <alignment horizontal="center"/>
    </xf>
    <xf numFmtId="0" fontId="29" fillId="0" borderId="21" xfId="44" applyFont="1" applyFill="1" applyBorder="1" applyAlignment="1" applyProtection="1">
      <alignment horizontal="center"/>
    </xf>
    <xf numFmtId="0" fontId="29" fillId="0" borderId="12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right" vertical="center"/>
    </xf>
    <xf numFmtId="0" fontId="31" fillId="0" borderId="22" xfId="0" applyFont="1" applyFill="1" applyBorder="1" applyAlignment="1" applyProtection="1">
      <alignment horizontal="left"/>
    </xf>
    <xf numFmtId="4" fontId="29" fillId="24" borderId="0" xfId="1" applyNumberFormat="1" applyFont="1" applyFill="1" applyBorder="1" applyAlignment="1" applyProtection="1">
      <alignment horizontal="right"/>
    </xf>
    <xf numFmtId="3" fontId="29" fillId="0" borderId="0" xfId="1" applyNumberFormat="1" applyFont="1" applyBorder="1" applyAlignment="1" applyProtection="1">
      <alignment horizontal="center"/>
    </xf>
    <xf numFmtId="0" fontId="29" fillId="0" borderId="12" xfId="0" applyFont="1" applyFill="1" applyBorder="1" applyAlignment="1" applyProtection="1">
      <alignment vertical="center"/>
    </xf>
    <xf numFmtId="0" fontId="29" fillId="0" borderId="12" xfId="0" applyFont="1" applyFill="1" applyBorder="1" applyAlignment="1" applyProtection="1">
      <alignment vertical="center" wrapText="1"/>
    </xf>
    <xf numFmtId="166" fontId="29" fillId="0" borderId="12" xfId="0" applyNumberFormat="1" applyFont="1" applyFill="1" applyBorder="1" applyAlignment="1" applyProtection="1">
      <alignment horizontal="right" vertical="center"/>
    </xf>
    <xf numFmtId="3" fontId="31" fillId="24" borderId="0" xfId="1" applyNumberFormat="1" applyFont="1" applyFill="1" applyBorder="1" applyAlignment="1" applyProtection="1">
      <alignment horizontal="right"/>
    </xf>
    <xf numFmtId="0" fontId="25" fillId="0" borderId="0" xfId="0" applyFont="1" applyBorder="1" applyProtection="1"/>
    <xf numFmtId="0" fontId="25" fillId="0" borderId="0" xfId="0" applyFont="1" applyProtection="1"/>
    <xf numFmtId="0" fontId="0" fillId="0" borderId="12" xfId="0" applyBorder="1" applyProtection="1"/>
    <xf numFmtId="0" fontId="0" fillId="0" borderId="12" xfId="0" applyFill="1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3" fontId="0" fillId="0" borderId="12" xfId="0" applyNumberFormat="1" applyBorder="1" applyProtection="1"/>
    <xf numFmtId="4" fontId="0" fillId="0" borderId="12" xfId="0" applyNumberFormat="1" applyBorder="1" applyProtection="1"/>
    <xf numFmtId="0" fontId="29" fillId="0" borderId="0" xfId="0" applyFont="1" applyProtection="1"/>
    <xf numFmtId="4" fontId="31" fillId="24" borderId="0" xfId="1" applyNumberFormat="1" applyFont="1" applyFill="1" applyBorder="1" applyAlignment="1" applyProtection="1">
      <alignment horizontal="right"/>
    </xf>
    <xf numFmtId="0" fontId="33" fillId="0" borderId="0" xfId="0" applyFont="1" applyProtection="1"/>
    <xf numFmtId="0" fontId="0" fillId="0" borderId="45" xfId="0" applyBorder="1" applyAlignment="1" applyProtection="1">
      <alignment horizontal="center" vertical="center"/>
    </xf>
    <xf numFmtId="3" fontId="1" fillId="0" borderId="0" xfId="0" applyNumberFormat="1" applyFont="1" applyProtection="1"/>
    <xf numFmtId="0" fontId="0" fillId="0" borderId="0" xfId="0" applyFont="1" applyFill="1" applyProtection="1"/>
    <xf numFmtId="0" fontId="0" fillId="0" borderId="26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29" fillId="0" borderId="30" xfId="0" applyFont="1" applyBorder="1" applyAlignment="1" applyProtection="1">
      <alignment horizontal="center" vertical="center" wrapText="1"/>
    </xf>
    <xf numFmtId="0" fontId="29" fillId="0" borderId="24" xfId="0" applyFont="1" applyBorder="1" applyAlignment="1" applyProtection="1">
      <alignment horizontal="center" vertical="center" wrapText="1"/>
    </xf>
    <xf numFmtId="0" fontId="29" fillId="0" borderId="24" xfId="0" applyFont="1" applyBorder="1" applyAlignment="1" applyProtection="1">
      <alignment horizontal="center" wrapText="1"/>
    </xf>
    <xf numFmtId="0" fontId="29" fillId="0" borderId="16" xfId="0" applyFont="1" applyBorder="1" applyAlignment="1" applyProtection="1">
      <alignment horizontal="center"/>
    </xf>
    <xf numFmtId="0" fontId="29" fillId="0" borderId="31" xfId="44" applyFont="1" applyFill="1" applyBorder="1" applyAlignment="1" applyProtection="1"/>
    <xf numFmtId="0" fontId="25" fillId="0" borderId="32" xfId="0" applyFont="1" applyBorder="1" applyProtection="1"/>
    <xf numFmtId="4" fontId="29" fillId="0" borderId="16" xfId="0" applyNumberFormat="1" applyFont="1" applyBorder="1" applyProtection="1"/>
    <xf numFmtId="0" fontId="29" fillId="0" borderId="15" xfId="0" applyFont="1" applyBorder="1" applyProtection="1"/>
    <xf numFmtId="0" fontId="29" fillId="0" borderId="17" xfId="0" applyFont="1" applyBorder="1" applyAlignment="1" applyProtection="1">
      <alignment horizontal="center"/>
    </xf>
    <xf numFmtId="0" fontId="29" fillId="0" borderId="12" xfId="44" applyFont="1" applyFill="1" applyBorder="1" applyAlignment="1" applyProtection="1"/>
    <xf numFmtId="0" fontId="25" fillId="0" borderId="13" xfId="0" applyFont="1" applyBorder="1" applyProtection="1"/>
    <xf numFmtId="0" fontId="25" fillId="0" borderId="33" xfId="0" applyFont="1" applyBorder="1" applyProtection="1"/>
    <xf numFmtId="4" fontId="29" fillId="0" borderId="17" xfId="0" applyNumberFormat="1" applyFont="1" applyBorder="1" applyProtection="1"/>
    <xf numFmtId="0" fontId="29" fillId="0" borderId="18" xfId="0" applyFont="1" applyBorder="1" applyProtection="1"/>
    <xf numFmtId="0" fontId="25" fillId="0" borderId="12" xfId="0" applyFont="1" applyBorder="1" applyProtection="1"/>
    <xf numFmtId="0" fontId="29" fillId="0" borderId="21" xfId="0" applyFont="1" applyBorder="1" applyAlignment="1" applyProtection="1">
      <alignment horizontal="center"/>
    </xf>
    <xf numFmtId="0" fontId="29" fillId="0" borderId="27" xfId="44" applyFont="1" applyFill="1" applyBorder="1" applyAlignment="1" applyProtection="1"/>
    <xf numFmtId="0" fontId="25" fillId="0" borderId="27" xfId="0" applyFont="1" applyBorder="1" applyProtection="1"/>
    <xf numFmtId="0" fontId="25" fillId="0" borderId="34" xfId="0" applyFont="1" applyBorder="1" applyProtection="1"/>
    <xf numFmtId="4" fontId="29" fillId="0" borderId="21" xfId="0" applyNumberFormat="1" applyFont="1" applyBorder="1" applyProtection="1"/>
    <xf numFmtId="0" fontId="29" fillId="0" borderId="36" xfId="0" applyFont="1" applyBorder="1" applyProtection="1"/>
    <xf numFmtId="4" fontId="1" fillId="0" borderId="0" xfId="0" applyNumberFormat="1" applyFont="1" applyProtection="1"/>
    <xf numFmtId="0" fontId="29" fillId="0" borderId="12" xfId="0" applyFont="1" applyBorder="1" applyAlignment="1" applyProtection="1">
      <alignment horizontal="center"/>
    </xf>
    <xf numFmtId="0" fontId="29" fillId="0" borderId="33" xfId="44" applyFont="1" applyFill="1" applyBorder="1" applyAlignment="1" applyProtection="1"/>
    <xf numFmtId="0" fontId="0" fillId="0" borderId="35" xfId="0" applyBorder="1" applyAlignment="1" applyProtection="1"/>
    <xf numFmtId="0" fontId="0" fillId="0" borderId="44" xfId="0" applyBorder="1" applyAlignment="1" applyProtection="1"/>
    <xf numFmtId="4" fontId="29" fillId="0" borderId="28" xfId="0" applyNumberFormat="1" applyFont="1" applyBorder="1" applyAlignment="1" applyProtection="1"/>
    <xf numFmtId="0" fontId="0" fillId="0" borderId="54" xfId="0" applyBorder="1" applyAlignment="1" applyProtection="1"/>
    <xf numFmtId="0" fontId="29" fillId="0" borderId="0" xfId="0" applyFont="1" applyBorder="1" applyAlignment="1" applyProtection="1">
      <alignment horizontal="center"/>
    </xf>
    <xf numFmtId="0" fontId="29" fillId="0" borderId="0" xfId="44" applyFont="1" applyFill="1" applyBorder="1" applyAlignment="1" applyProtection="1"/>
    <xf numFmtId="4" fontId="29" fillId="0" borderId="0" xfId="0" applyNumberFormat="1" applyFont="1" applyBorder="1" applyProtection="1"/>
    <xf numFmtId="0" fontId="31" fillId="25" borderId="39" xfId="0" applyFont="1" applyFill="1" applyBorder="1" applyAlignment="1" applyProtection="1">
      <alignment horizontal="center" vertical="center"/>
    </xf>
    <xf numFmtId="0" fontId="31" fillId="25" borderId="38" xfId="0" applyFont="1" applyFill="1" applyBorder="1" applyAlignment="1" applyProtection="1">
      <alignment horizontal="center" vertical="center"/>
    </xf>
    <xf numFmtId="0" fontId="31" fillId="25" borderId="47" xfId="0" applyFont="1" applyFill="1" applyBorder="1" applyAlignment="1" applyProtection="1">
      <alignment horizontal="center" vertical="center"/>
    </xf>
    <xf numFmtId="4" fontId="29" fillId="25" borderId="48" xfId="44" applyNumberFormat="1" applyFont="1" applyFill="1" applyBorder="1" applyAlignment="1" applyProtection="1">
      <alignment horizontal="center" wrapText="1"/>
    </xf>
    <xf numFmtId="4" fontId="29" fillId="25" borderId="47" xfId="44" applyNumberFormat="1" applyFont="1" applyFill="1" applyBorder="1" applyAlignment="1" applyProtection="1">
      <alignment horizontal="center" wrapText="1"/>
    </xf>
    <xf numFmtId="4" fontId="29" fillId="25" borderId="42" xfId="44" applyNumberFormat="1" applyFont="1" applyFill="1" applyBorder="1" applyAlignment="1" applyProtection="1">
      <alignment horizontal="right" wrapText="1"/>
    </xf>
    <xf numFmtId="4" fontId="0" fillId="25" borderId="43" xfId="0" applyNumberFormat="1" applyFont="1" applyFill="1" applyBorder="1" applyAlignment="1" applyProtection="1">
      <alignment wrapText="1"/>
    </xf>
    <xf numFmtId="0" fontId="31" fillId="25" borderId="40" xfId="0" applyFont="1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4" fontId="29" fillId="25" borderId="37" xfId="44" applyNumberFormat="1" applyFont="1" applyFill="1" applyBorder="1" applyAlignment="1" applyProtection="1">
      <alignment horizontal="center"/>
    </xf>
    <xf numFmtId="4" fontId="31" fillId="25" borderId="37" xfId="44" applyNumberFormat="1" applyFont="1" applyFill="1" applyBorder="1" applyAlignment="1" applyProtection="1">
      <alignment horizontal="right"/>
    </xf>
    <xf numFmtId="4" fontId="31" fillId="25" borderId="25" xfId="44" applyNumberFormat="1" applyFont="1" applyFill="1" applyBorder="1" applyAlignment="1" applyProtection="1">
      <alignment horizontal="right"/>
    </xf>
    <xf numFmtId="0" fontId="31" fillId="25" borderId="0" xfId="0" applyFont="1" applyFill="1" applyBorder="1" applyAlignment="1" applyProtection="1">
      <alignment horizontal="center" vertical="center"/>
    </xf>
    <xf numFmtId="0" fontId="1" fillId="25" borderId="0" xfId="0" applyFont="1" applyFill="1" applyBorder="1" applyAlignment="1" applyProtection="1">
      <alignment horizontal="center" vertical="center"/>
    </xf>
    <xf numFmtId="4" fontId="29" fillId="25" borderId="0" xfId="44" applyNumberFormat="1" applyFont="1" applyFill="1" applyBorder="1" applyAlignment="1" applyProtection="1">
      <alignment horizontal="center"/>
    </xf>
    <xf numFmtId="4" fontId="29" fillId="25" borderId="0" xfId="44" applyNumberFormat="1" applyFont="1" applyFill="1" applyBorder="1" applyAlignment="1" applyProtection="1">
      <alignment horizontal="right"/>
    </xf>
    <xf numFmtId="0" fontId="31" fillId="26" borderId="41" xfId="0" applyFont="1" applyFill="1" applyBorder="1" applyAlignment="1" applyProtection="1">
      <alignment horizontal="left"/>
    </xf>
    <xf numFmtId="4" fontId="29" fillId="26" borderId="42" xfId="44" applyNumberFormat="1" applyFont="1" applyFill="1" applyBorder="1" applyAlignment="1" applyProtection="1">
      <alignment horizontal="center"/>
    </xf>
    <xf numFmtId="4" fontId="29" fillId="26" borderId="42" xfId="44" applyNumberFormat="1" applyFont="1" applyFill="1" applyBorder="1" applyAlignment="1" applyProtection="1">
      <alignment horizontal="right"/>
    </xf>
    <xf numFmtId="4" fontId="29" fillId="26" borderId="43" xfId="44" applyNumberFormat="1" applyFont="1" applyFill="1" applyBorder="1" applyAlignment="1" applyProtection="1">
      <alignment horizontal="right"/>
    </xf>
    <xf numFmtId="0" fontId="31" fillId="25" borderId="41" xfId="0" applyFont="1" applyFill="1" applyBorder="1" applyAlignment="1" applyProtection="1">
      <alignment horizontal="left"/>
    </xf>
    <xf numFmtId="0" fontId="0" fillId="0" borderId="42" xfId="0" applyBorder="1" applyAlignment="1" applyProtection="1"/>
    <xf numFmtId="0" fontId="0" fillId="0" borderId="42" xfId="0" applyBorder="1" applyAlignment="1" applyProtection="1">
      <alignment horizontal="center"/>
    </xf>
    <xf numFmtId="4" fontId="29" fillId="25" borderId="42" xfId="44" applyNumberFormat="1" applyFont="1" applyFill="1" applyBorder="1" applyAlignment="1" applyProtection="1">
      <alignment horizontal="center"/>
    </xf>
    <xf numFmtId="4" fontId="29" fillId="25" borderId="42" xfId="44" applyNumberFormat="1" applyFont="1" applyFill="1" applyBorder="1" applyAlignment="1" applyProtection="1">
      <alignment horizontal="left"/>
    </xf>
    <xf numFmtId="4" fontId="29" fillId="25" borderId="43" xfId="44" applyNumberFormat="1" applyFont="1" applyFill="1" applyBorder="1" applyAlignment="1" applyProtection="1">
      <alignment horizontal="right"/>
    </xf>
    <xf numFmtId="4" fontId="29" fillId="25" borderId="42" xfId="44" applyNumberFormat="1" applyFont="1" applyFill="1" applyBorder="1" applyAlignment="1" applyProtection="1">
      <alignment horizontal="right"/>
    </xf>
    <xf numFmtId="0" fontId="0" fillId="26" borderId="42" xfId="0" applyFill="1" applyBorder="1" applyAlignment="1" applyProtection="1">
      <alignment horizontal="left"/>
    </xf>
    <xf numFmtId="0" fontId="0" fillId="26" borderId="42" xfId="0" applyFill="1" applyBorder="1" applyAlignment="1" applyProtection="1">
      <alignment horizontal="center"/>
    </xf>
    <xf numFmtId="0" fontId="31" fillId="25" borderId="31" xfId="0" applyFont="1" applyFill="1" applyBorder="1" applyAlignment="1" applyProtection="1">
      <alignment horizontal="left"/>
    </xf>
    <xf numFmtId="0" fontId="31" fillId="25" borderId="32" xfId="0" applyFont="1" applyFill="1" applyBorder="1" applyAlignment="1" applyProtection="1">
      <alignment horizontal="left"/>
    </xf>
    <xf numFmtId="4" fontId="29" fillId="25" borderId="32" xfId="44" applyNumberFormat="1" applyFont="1" applyFill="1" applyBorder="1" applyAlignment="1" applyProtection="1">
      <alignment horizontal="center"/>
    </xf>
    <xf numFmtId="4" fontId="29" fillId="25" borderId="32" xfId="44" applyNumberFormat="1" applyFont="1" applyFill="1" applyBorder="1" applyAlignment="1" applyProtection="1">
      <alignment horizontal="right"/>
    </xf>
    <xf numFmtId="4" fontId="29" fillId="25" borderId="46" xfId="44" applyNumberFormat="1" applyFont="1" applyFill="1" applyBorder="1" applyAlignment="1" applyProtection="1">
      <alignment horizontal="right"/>
    </xf>
    <xf numFmtId="4" fontId="29" fillId="25" borderId="24" xfId="44" applyNumberFormat="1" applyFont="1" applyFill="1" applyBorder="1" applyAlignment="1" applyProtection="1">
      <alignment horizontal="right"/>
    </xf>
    <xf numFmtId="0" fontId="31" fillId="26" borderId="42" xfId="0" applyFont="1" applyFill="1" applyBorder="1" applyAlignment="1" applyProtection="1">
      <alignment horizontal="left"/>
    </xf>
    <xf numFmtId="4" fontId="39" fillId="26" borderId="42" xfId="44" applyNumberFormat="1" applyFont="1" applyFill="1" applyBorder="1" applyAlignment="1" applyProtection="1">
      <alignment horizontal="center"/>
    </xf>
    <xf numFmtId="0" fontId="31" fillId="25" borderId="0" xfId="0" applyFont="1" applyFill="1" applyBorder="1" applyAlignment="1" applyProtection="1">
      <alignment horizontal="right"/>
    </xf>
    <xf numFmtId="0" fontId="29" fillId="0" borderId="0" xfId="0" applyFont="1" applyAlignment="1" applyProtection="1">
      <alignment wrapText="1"/>
    </xf>
    <xf numFmtId="0" fontId="0" fillId="0" borderId="0" xfId="0" applyProtection="1"/>
    <xf numFmtId="14" fontId="26" fillId="0" borderId="0" xfId="1" applyNumberFormat="1" applyFont="1" applyProtection="1"/>
    <xf numFmtId="0" fontId="30" fillId="0" borderId="0" xfId="1" applyFont="1" applyProtection="1"/>
    <xf numFmtId="4" fontId="29" fillId="25" borderId="13" xfId="54" applyNumberFormat="1" applyFont="1" applyFill="1" applyBorder="1" applyAlignment="1" applyProtection="1">
      <alignment horizontal="right" vertical="center" wrapText="1"/>
    </xf>
    <xf numFmtId="0" fontId="29" fillId="25" borderId="23" xfId="0" applyFont="1" applyFill="1" applyBorder="1" applyAlignment="1" applyProtection="1">
      <alignment horizontal="left" vertical="center" wrapText="1"/>
    </xf>
    <xf numFmtId="0" fontId="29" fillId="25" borderId="18" xfId="0" applyFont="1" applyFill="1" applyBorder="1" applyAlignment="1" applyProtection="1">
      <alignment horizontal="left" vertical="center" wrapText="1"/>
    </xf>
    <xf numFmtId="49" fontId="6" fillId="25" borderId="18" xfId="0" applyNumberFormat="1" applyFont="1" applyFill="1" applyBorder="1" applyAlignment="1" applyProtection="1">
      <alignment horizontal="left" vertical="center"/>
    </xf>
    <xf numFmtId="0" fontId="6" fillId="25" borderId="18" xfId="0" applyFont="1" applyFill="1" applyBorder="1" applyAlignment="1" applyProtection="1">
      <alignment horizontal="left" vertical="center" wrapText="1"/>
    </xf>
    <xf numFmtId="4" fontId="31" fillId="0" borderId="0" xfId="1" applyNumberFormat="1" applyFont="1" applyProtection="1"/>
    <xf numFmtId="3" fontId="30" fillId="0" borderId="0" xfId="1" applyNumberFormat="1" applyFont="1" applyProtection="1"/>
    <xf numFmtId="4" fontId="29" fillId="0" borderId="31" xfId="1" applyNumberFormat="1" applyFont="1" applyBorder="1" applyAlignment="1" applyProtection="1">
      <alignment horizontal="center" vertical="center" wrapText="1"/>
    </xf>
    <xf numFmtId="2" fontId="29" fillId="0" borderId="55" xfId="1" applyNumberFormat="1" applyFont="1" applyFill="1" applyBorder="1" applyAlignment="1" applyProtection="1">
      <alignment horizontal="center" vertical="center" wrapText="1"/>
    </xf>
    <xf numFmtId="2" fontId="29" fillId="0" borderId="15" xfId="1" applyNumberFormat="1" applyFont="1" applyFill="1" applyBorder="1" applyAlignment="1" applyProtection="1">
      <alignment horizontal="center" vertical="center" wrapText="1"/>
    </xf>
    <xf numFmtId="0" fontId="1" fillId="0" borderId="25" xfId="0" applyFont="1" applyBorder="1" applyProtection="1"/>
    <xf numFmtId="0" fontId="1" fillId="0" borderId="53" xfId="0" applyFont="1" applyBorder="1" applyProtection="1"/>
    <xf numFmtId="0" fontId="2" fillId="0" borderId="53" xfId="0" applyFont="1" applyBorder="1" applyProtection="1"/>
    <xf numFmtId="0" fontId="2" fillId="0" borderId="25" xfId="0" applyFont="1" applyBorder="1" applyProtection="1"/>
    <xf numFmtId="4" fontId="31" fillId="0" borderId="0" xfId="44" applyNumberFormat="1" applyFont="1" applyFill="1" applyBorder="1" applyAlignment="1" applyProtection="1">
      <alignment horizontal="right"/>
    </xf>
    <xf numFmtId="4" fontId="32" fillId="0" borderId="0" xfId="1" applyNumberFormat="1" applyFont="1" applyBorder="1" applyProtection="1"/>
    <xf numFmtId="0" fontId="29" fillId="0" borderId="53" xfId="0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 applyProtection="1">
      <alignment horizontal="left" vertical="center" wrapText="1"/>
    </xf>
    <xf numFmtId="4" fontId="31" fillId="25" borderId="0" xfId="1" applyNumberFormat="1" applyFont="1" applyFill="1" applyAlignment="1" applyProtection="1">
      <alignment wrapText="1"/>
    </xf>
    <xf numFmtId="4" fontId="31" fillId="25" borderId="0" xfId="44" applyNumberFormat="1" applyFont="1" applyFill="1" applyBorder="1" applyAlignment="1" applyProtection="1">
      <alignment horizontal="right"/>
    </xf>
    <xf numFmtId="165" fontId="31" fillId="0" borderId="0" xfId="44" applyNumberFormat="1" applyFont="1" applyFill="1" applyBorder="1" applyAlignment="1" applyProtection="1">
      <alignment horizontal="center"/>
    </xf>
    <xf numFmtId="0" fontId="0" fillId="0" borderId="18" xfId="0" applyBorder="1" applyProtection="1"/>
    <xf numFmtId="0" fontId="0" fillId="0" borderId="19" xfId="0" applyBorder="1" applyProtection="1"/>
    <xf numFmtId="0" fontId="1" fillId="0" borderId="0" xfId="0" applyFont="1" applyBorder="1" applyProtection="1"/>
    <xf numFmtId="0" fontId="0" fillId="0" borderId="0" xfId="0" applyFont="1" applyProtection="1"/>
    <xf numFmtId="0" fontId="1" fillId="25" borderId="0" xfId="0" applyFont="1" applyFill="1" applyBorder="1" applyProtection="1"/>
    <xf numFmtId="4" fontId="32" fillId="0" borderId="0" xfId="0" applyNumberFormat="1" applyFont="1" applyProtection="1"/>
    <xf numFmtId="0" fontId="32" fillId="0" borderId="0" xfId="0" applyFont="1" applyProtection="1"/>
    <xf numFmtId="0" fontId="29" fillId="25" borderId="53" xfId="0" applyFont="1" applyFill="1" applyBorder="1" applyAlignment="1" applyProtection="1">
      <alignment horizontal="left" vertical="center" wrapText="1"/>
    </xf>
    <xf numFmtId="4" fontId="29" fillId="25" borderId="12" xfId="59" applyNumberFormat="1" applyFont="1" applyFill="1" applyBorder="1" applyAlignment="1" applyProtection="1">
      <alignment horizontal="right" vertical="center"/>
    </xf>
    <xf numFmtId="4" fontId="29" fillId="0" borderId="14" xfId="1" applyNumberFormat="1" applyFont="1" applyBorder="1" applyAlignment="1" applyProtection="1">
      <alignment horizontal="center" vertical="center" wrapText="1"/>
    </xf>
    <xf numFmtId="0" fontId="29" fillId="0" borderId="14" xfId="1" applyFont="1" applyFill="1" applyBorder="1" applyAlignment="1" applyProtection="1">
      <alignment horizontal="center" vertical="center" wrapText="1"/>
    </xf>
    <xf numFmtId="0" fontId="29" fillId="0" borderId="11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Font="1" applyBorder="1" applyProtection="1">
      <protection locked="0"/>
    </xf>
    <xf numFmtId="0" fontId="1" fillId="0" borderId="23" xfId="0" applyFont="1" applyBorder="1" applyProtection="1"/>
    <xf numFmtId="0" fontId="1" fillId="0" borderId="18" xfId="0" applyFont="1" applyBorder="1" applyProtection="1"/>
    <xf numFmtId="0" fontId="38" fillId="0" borderId="18" xfId="0" applyFont="1" applyBorder="1" applyProtection="1"/>
    <xf numFmtId="0" fontId="38" fillId="0" borderId="23" xfId="0" applyFont="1" applyBorder="1" applyProtection="1"/>
    <xf numFmtId="0" fontId="31" fillId="0" borderId="56" xfId="0" applyFont="1" applyFill="1" applyBorder="1" applyAlignment="1" applyProtection="1">
      <alignment horizontal="center"/>
    </xf>
    <xf numFmtId="0" fontId="31" fillId="0" borderId="57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58" xfId="0" applyFont="1" applyFill="1" applyBorder="1" applyAlignment="1" applyProtection="1">
      <alignment horizontal="left"/>
    </xf>
    <xf numFmtId="3" fontId="31" fillId="0" borderId="58" xfId="1" applyNumberFormat="1" applyFont="1" applyBorder="1" applyAlignment="1" applyProtection="1">
      <alignment horizontal="right"/>
    </xf>
    <xf numFmtId="0" fontId="31" fillId="0" borderId="58" xfId="1" applyFont="1" applyBorder="1" applyAlignment="1" applyProtection="1">
      <alignment horizontal="center" vertical="center" wrapText="1"/>
      <protection locked="0"/>
    </xf>
    <xf numFmtId="4" fontId="31" fillId="0" borderId="58" xfId="1" applyNumberFormat="1" applyFont="1" applyBorder="1" applyAlignment="1" applyProtection="1">
      <alignment horizontal="right"/>
    </xf>
    <xf numFmtId="2" fontId="1" fillId="0" borderId="58" xfId="0" applyNumberFormat="1" applyFont="1" applyBorder="1" applyProtection="1"/>
    <xf numFmtId="2" fontId="1" fillId="0" borderId="19" xfId="0" applyNumberFormat="1" applyFont="1" applyBorder="1" applyProtection="1"/>
    <xf numFmtId="0" fontId="29" fillId="0" borderId="16" xfId="1" applyFont="1" applyBorder="1" applyAlignment="1" applyProtection="1">
      <alignment horizontal="center" vertical="center" wrapText="1"/>
    </xf>
    <xf numFmtId="4" fontId="29" fillId="0" borderId="55" xfId="1" applyNumberFormat="1" applyFont="1" applyBorder="1" applyAlignment="1" applyProtection="1">
      <alignment horizontal="center" vertical="center" wrapText="1"/>
    </xf>
    <xf numFmtId="0" fontId="29" fillId="0" borderId="55" xfId="1" applyFont="1" applyFill="1" applyBorder="1" applyAlignment="1" applyProtection="1">
      <alignment horizontal="center" vertical="center" wrapText="1"/>
    </xf>
    <xf numFmtId="0" fontId="29" fillId="0" borderId="15" xfId="1" applyFont="1" applyFill="1" applyBorder="1" applyAlignment="1" applyProtection="1">
      <alignment horizontal="center" vertical="center" wrapText="1"/>
    </xf>
    <xf numFmtId="4" fontId="6" fillId="25" borderId="12" xfId="1" applyNumberFormat="1" applyFont="1" applyFill="1" applyBorder="1" applyAlignment="1" applyProtection="1">
      <alignment horizontal="center" vertical="center"/>
      <protection locked="0"/>
    </xf>
    <xf numFmtId="4" fontId="29" fillId="25" borderId="12" xfId="54" applyNumberFormat="1" applyFont="1" applyFill="1" applyBorder="1" applyAlignment="1" applyProtection="1">
      <alignment horizontal="right" vertical="center" wrapText="1"/>
    </xf>
    <xf numFmtId="0" fontId="29" fillId="0" borderId="15" xfId="1" applyFont="1" applyFill="1" applyBorder="1" applyAlignment="1" applyProtection="1">
      <alignment horizontal="center" vertical="center" wrapText="1"/>
      <protection locked="0"/>
    </xf>
    <xf numFmtId="4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Protection="1">
      <protection locked="0"/>
    </xf>
    <xf numFmtId="0" fontId="0" fillId="0" borderId="18" xfId="0" applyFont="1" applyFill="1" applyBorder="1" applyProtection="1">
      <protection locked="0"/>
    </xf>
    <xf numFmtId="3" fontId="31" fillId="0" borderId="58" xfId="0" applyNumberFormat="1" applyFont="1" applyFill="1" applyBorder="1" applyAlignment="1" applyProtection="1">
      <alignment horizontal="left"/>
    </xf>
    <xf numFmtId="0" fontId="0" fillId="0" borderId="58" xfId="0" applyBorder="1" applyProtection="1"/>
    <xf numFmtId="4" fontId="32" fillId="0" borderId="58" xfId="1" applyNumberFormat="1" applyFont="1" applyBorder="1" applyProtection="1"/>
    <xf numFmtId="0" fontId="1" fillId="0" borderId="58" xfId="0" applyFont="1" applyBorder="1" applyProtection="1"/>
    <xf numFmtId="0" fontId="1" fillId="0" borderId="19" xfId="0" applyFont="1" applyBorder="1" applyProtection="1"/>
    <xf numFmtId="0" fontId="29" fillId="0" borderId="29" xfId="0" applyFont="1" applyBorder="1" applyAlignment="1" applyProtection="1">
      <alignment horizontal="center" vertical="center" wrapText="1"/>
    </xf>
    <xf numFmtId="3" fontId="31" fillId="0" borderId="30" xfId="0" applyNumberFormat="1" applyFont="1" applyBorder="1" applyAlignment="1" applyProtection="1">
      <alignment horizontal="center" wrapText="1"/>
    </xf>
    <xf numFmtId="4" fontId="1" fillId="0" borderId="58" xfId="0" applyNumberFormat="1" applyFont="1" applyBorder="1" applyProtection="1"/>
    <xf numFmtId="4" fontId="0" fillId="0" borderId="0" xfId="0" applyNumberFormat="1" applyFont="1" applyFill="1" applyBorder="1" applyAlignment="1" applyProtection="1">
      <alignment wrapText="1"/>
      <protection locked="0"/>
    </xf>
    <xf numFmtId="0" fontId="29" fillId="0" borderId="0" xfId="0" applyFont="1" applyAlignment="1" applyProtection="1">
      <alignment wrapText="1"/>
    </xf>
    <xf numFmtId="0" fontId="0" fillId="0" borderId="0" xfId="0" applyAlignment="1">
      <alignment wrapText="1"/>
    </xf>
    <xf numFmtId="4" fontId="38" fillId="25" borderId="0" xfId="0" applyNumberFormat="1" applyFont="1" applyFill="1" applyBorder="1" applyAlignment="1" applyProtection="1">
      <alignment horizontal="center" vertical="center"/>
      <protection locked="0"/>
    </xf>
    <xf numFmtId="0" fontId="2" fillId="25" borderId="0" xfId="0" applyFont="1" applyFill="1" applyBorder="1" applyAlignment="1" applyProtection="1">
      <alignment horizontal="center" vertical="center"/>
      <protection locked="0"/>
    </xf>
    <xf numFmtId="0" fontId="38" fillId="25" borderId="0" xfId="0" applyFont="1" applyFill="1" applyBorder="1" applyAlignment="1" applyProtection="1">
      <alignment horizontal="center" vertical="center" wrapText="1"/>
      <protection locked="0"/>
    </xf>
    <xf numFmtId="0" fontId="2" fillId="25" borderId="0" xfId="0" applyFont="1" applyFill="1"/>
    <xf numFmtId="0" fontId="38" fillId="25" borderId="0" xfId="0" applyFont="1" applyFill="1" applyBorder="1" applyAlignment="1" applyProtection="1">
      <alignment horizontal="center" vertical="center"/>
      <protection locked="0"/>
    </xf>
    <xf numFmtId="4" fontId="38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/>
  </cellXfs>
  <cellStyles count="6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0" xfId="29"/>
    <cellStyle name="Comma0 2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iperpovezava 2" xfId="37"/>
    <cellStyle name="Input" xfId="38"/>
    <cellStyle name="Linked Cell" xfId="39"/>
    <cellStyle name="Navadno" xfId="0" builtinId="0"/>
    <cellStyle name="Navadno 2" xfId="40"/>
    <cellStyle name="Navadno 2 2" xfId="55"/>
    <cellStyle name="Navadno 2 3" xfId="58"/>
    <cellStyle name="Navadno 3" xfId="41"/>
    <cellStyle name="Navadno 3 2" xfId="42"/>
    <cellStyle name="Navadno 4" xfId="43"/>
    <cellStyle name="Navadno 5" xfId="1"/>
    <cellStyle name="Navadno 5 2" xfId="57"/>
    <cellStyle name="Navadno_List1" xfId="44"/>
    <cellStyle name="Navadno_List1 2 2" xfId="53"/>
    <cellStyle name="Neutral" xfId="45"/>
    <cellStyle name="Normal_I-BREZOV" xfId="56"/>
    <cellStyle name="Note" xfId="46"/>
    <cellStyle name="Note 2" xfId="47"/>
    <cellStyle name="Output" xfId="48"/>
    <cellStyle name="Title" xfId="49"/>
    <cellStyle name="Total" xfId="50"/>
    <cellStyle name="Valuta" xfId="59" builtinId="4"/>
    <cellStyle name="Valuta 2" xfId="54"/>
    <cellStyle name="Vejica 2" xfId="51"/>
    <cellStyle name="Warning Text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tabSelected="1" workbookViewId="0">
      <selection activeCell="H8" sqref="H8:I8"/>
    </sheetView>
  </sheetViews>
  <sheetFormatPr defaultRowHeight="15" x14ac:dyDescent="0.25"/>
  <cols>
    <col min="1" max="5" width="9.140625" style="212"/>
    <col min="6" max="6" width="12.28515625" style="212" customWidth="1"/>
    <col min="7" max="8" width="9.140625" style="212"/>
    <col min="9" max="9" width="10.85546875" style="44" customWidth="1"/>
    <col min="10" max="10" width="9.140625" style="212" bestFit="1" customWidth="1"/>
    <col min="11" max="11" width="10" style="212" customWidth="1"/>
    <col min="12" max="12" width="12.140625" style="212" bestFit="1" customWidth="1"/>
  </cols>
  <sheetData>
    <row r="1" spans="1:18" ht="18" x14ac:dyDescent="0.25">
      <c r="A1" s="51" t="s">
        <v>0</v>
      </c>
      <c r="B1" s="52"/>
      <c r="C1" s="52"/>
      <c r="D1" s="53"/>
      <c r="E1" s="53"/>
      <c r="F1" s="54"/>
      <c r="G1" s="54"/>
      <c r="H1" s="55"/>
      <c r="I1" s="9"/>
      <c r="J1" s="213"/>
      <c r="K1" s="128"/>
      <c r="L1" s="128"/>
      <c r="M1" s="10"/>
      <c r="N1" s="8"/>
      <c r="O1" s="8"/>
      <c r="P1" s="8"/>
      <c r="Q1" s="8"/>
      <c r="R1" s="8"/>
    </row>
    <row r="2" spans="1:18" ht="18" x14ac:dyDescent="0.25">
      <c r="A2" s="51"/>
      <c r="B2" s="52"/>
      <c r="C2" s="52"/>
      <c r="D2" s="53"/>
      <c r="E2" s="53"/>
      <c r="F2" s="54"/>
      <c r="G2" s="54"/>
      <c r="H2" s="55"/>
      <c r="I2" s="9"/>
      <c r="J2" s="213"/>
      <c r="K2" s="128"/>
      <c r="L2" s="128"/>
      <c r="M2" s="10"/>
      <c r="N2" s="8"/>
      <c r="O2" s="8"/>
      <c r="P2" s="8"/>
      <c r="Q2" s="8"/>
      <c r="R2" s="8"/>
    </row>
    <row r="3" spans="1:18" ht="15.75" x14ac:dyDescent="0.25">
      <c r="A3" s="56" t="s">
        <v>1</v>
      </c>
      <c r="B3" s="52"/>
      <c r="C3" s="52"/>
      <c r="D3" s="53"/>
      <c r="E3" s="53"/>
      <c r="F3" s="54"/>
      <c r="G3" s="54"/>
      <c r="H3" s="55"/>
      <c r="I3" s="9"/>
      <c r="J3" s="213"/>
      <c r="K3" s="128"/>
      <c r="L3" s="128"/>
      <c r="M3" s="10"/>
      <c r="N3" s="8"/>
      <c r="O3" s="8"/>
      <c r="P3" s="8"/>
      <c r="Q3" s="8"/>
      <c r="R3" s="8"/>
    </row>
    <row r="4" spans="1:18" ht="15.75" x14ac:dyDescent="0.25">
      <c r="A4" s="56"/>
      <c r="B4" s="52"/>
      <c r="C4" s="52"/>
      <c r="D4" s="53"/>
      <c r="E4" s="53"/>
      <c r="F4" s="54"/>
      <c r="G4" s="54"/>
      <c r="H4" s="55"/>
      <c r="I4" s="9"/>
      <c r="J4" s="213"/>
      <c r="K4" s="128"/>
      <c r="L4" s="128"/>
      <c r="M4" s="10"/>
      <c r="N4" s="8"/>
      <c r="O4" s="8"/>
      <c r="P4" s="8"/>
      <c r="Q4" s="8"/>
      <c r="R4" s="8"/>
    </row>
    <row r="5" spans="1:18" x14ac:dyDescent="0.25">
      <c r="A5" s="57" t="s">
        <v>2</v>
      </c>
      <c r="B5" s="58"/>
      <c r="C5" s="59"/>
      <c r="D5" s="59"/>
      <c r="E5" s="60"/>
      <c r="F5" s="60"/>
      <c r="G5" s="60"/>
      <c r="H5" s="60"/>
      <c r="I5" s="39"/>
      <c r="J5" s="60"/>
      <c r="K5" s="214"/>
      <c r="M5" s="2"/>
      <c r="N5" s="2"/>
      <c r="O5" s="2"/>
      <c r="P5" s="2"/>
      <c r="Q5" s="2"/>
      <c r="R5" s="2"/>
    </row>
    <row r="6" spans="1:18" ht="15.75" thickBot="1" x14ac:dyDescent="0.3">
      <c r="A6" s="57"/>
      <c r="B6" s="58"/>
      <c r="C6" s="59"/>
      <c r="D6" s="59"/>
      <c r="E6" s="60"/>
      <c r="F6" s="60"/>
      <c r="G6" s="60"/>
      <c r="H6" s="60"/>
      <c r="I6" s="39"/>
      <c r="J6" s="60"/>
      <c r="K6" s="214"/>
      <c r="M6" s="2"/>
      <c r="N6" s="12"/>
      <c r="O6" s="2"/>
      <c r="P6" s="13"/>
      <c r="Q6" s="2"/>
      <c r="R6" s="13"/>
    </row>
    <row r="7" spans="1:18" ht="39" thickBot="1" x14ac:dyDescent="0.3">
      <c r="A7" s="61" t="s">
        <v>3</v>
      </c>
      <c r="B7" s="62" t="s">
        <v>4</v>
      </c>
      <c r="C7" s="62" t="s">
        <v>5</v>
      </c>
      <c r="D7" s="62" t="s">
        <v>6</v>
      </c>
      <c r="E7" s="62" t="s">
        <v>7</v>
      </c>
      <c r="F7" s="62" t="s">
        <v>8</v>
      </c>
      <c r="G7" s="62" t="s">
        <v>9</v>
      </c>
      <c r="H7" s="63" t="s">
        <v>10</v>
      </c>
      <c r="I7" s="6" t="s">
        <v>11</v>
      </c>
      <c r="J7" s="245" t="s">
        <v>12</v>
      </c>
      <c r="K7" s="246" t="s">
        <v>13</v>
      </c>
      <c r="L7" s="247" t="s">
        <v>14</v>
      </c>
      <c r="M7" s="14"/>
      <c r="N7" s="15"/>
      <c r="O7" s="248"/>
      <c r="P7" s="248"/>
      <c r="Q7" s="2"/>
      <c r="R7" s="2"/>
    </row>
    <row r="8" spans="1:18" ht="51" x14ac:dyDescent="0.25">
      <c r="A8" s="64">
        <v>1</v>
      </c>
      <c r="B8" s="65" t="s">
        <v>15</v>
      </c>
      <c r="C8" s="66">
        <v>1121</v>
      </c>
      <c r="D8" s="65" t="s">
        <v>16</v>
      </c>
      <c r="E8" s="67">
        <v>0</v>
      </c>
      <c r="F8" s="67">
        <v>9966</v>
      </c>
      <c r="G8" s="68">
        <v>9966</v>
      </c>
      <c r="H8" s="67">
        <v>420</v>
      </c>
      <c r="I8" s="3">
        <v>0</v>
      </c>
      <c r="J8" s="215">
        <f>ROUND(H8*I8,2)</f>
        <v>0</v>
      </c>
      <c r="K8" s="65" t="s">
        <v>17</v>
      </c>
      <c r="L8" s="216" t="s">
        <v>18</v>
      </c>
      <c r="M8" s="284"/>
      <c r="N8" s="2"/>
      <c r="O8" s="249"/>
      <c r="P8" s="248"/>
      <c r="Q8" s="2"/>
      <c r="R8" s="2"/>
    </row>
    <row r="9" spans="1:18" ht="25.5" x14ac:dyDescent="0.25">
      <c r="A9" s="69">
        <v>2</v>
      </c>
      <c r="B9" s="70" t="s">
        <v>19</v>
      </c>
      <c r="C9" s="71">
        <v>208</v>
      </c>
      <c r="D9" s="70" t="s">
        <v>20</v>
      </c>
      <c r="E9" s="72">
        <v>0</v>
      </c>
      <c r="F9" s="72">
        <v>4500</v>
      </c>
      <c r="G9" s="73">
        <v>4500</v>
      </c>
      <c r="H9" s="74">
        <v>240</v>
      </c>
      <c r="I9" s="3">
        <v>0</v>
      </c>
      <c r="J9" s="215">
        <f t="shared" ref="J9:J32" si="0">ROUND(H9*I9,2)</f>
        <v>0</v>
      </c>
      <c r="K9" s="70" t="s">
        <v>17</v>
      </c>
      <c r="L9" s="217" t="s">
        <v>18</v>
      </c>
      <c r="M9" s="285"/>
      <c r="N9" s="16"/>
      <c r="O9" s="31"/>
      <c r="P9" s="248"/>
      <c r="Q9" s="2"/>
      <c r="R9" s="2"/>
    </row>
    <row r="10" spans="1:18" ht="38.25" x14ac:dyDescent="0.25">
      <c r="A10" s="69">
        <v>3</v>
      </c>
      <c r="B10" s="70" t="s">
        <v>21</v>
      </c>
      <c r="C10" s="71">
        <v>201</v>
      </c>
      <c r="D10" s="70" t="s">
        <v>22</v>
      </c>
      <c r="E10" s="72">
        <v>0</v>
      </c>
      <c r="F10" s="72">
        <v>2600</v>
      </c>
      <c r="G10" s="73">
        <v>2600</v>
      </c>
      <c r="H10" s="72">
        <v>800</v>
      </c>
      <c r="I10" s="3">
        <v>0</v>
      </c>
      <c r="J10" s="215">
        <f t="shared" si="0"/>
        <v>0</v>
      </c>
      <c r="K10" s="70" t="s">
        <v>23</v>
      </c>
      <c r="L10" s="217" t="s">
        <v>24</v>
      </c>
      <c r="M10" s="286"/>
      <c r="N10" s="2"/>
      <c r="O10" s="37"/>
      <c r="P10" s="248"/>
      <c r="Q10" s="2"/>
      <c r="R10" s="2"/>
    </row>
    <row r="11" spans="1:18" ht="38.25" x14ac:dyDescent="0.25">
      <c r="A11" s="69">
        <v>4</v>
      </c>
      <c r="B11" s="70" t="s">
        <v>25</v>
      </c>
      <c r="C11" s="71">
        <v>234</v>
      </c>
      <c r="D11" s="70" t="s">
        <v>26</v>
      </c>
      <c r="E11" s="72">
        <v>0</v>
      </c>
      <c r="F11" s="72">
        <v>1300</v>
      </c>
      <c r="G11" s="73">
        <v>1300</v>
      </c>
      <c r="H11" s="72">
        <v>500</v>
      </c>
      <c r="I11" s="3">
        <v>0</v>
      </c>
      <c r="J11" s="215">
        <f t="shared" si="0"/>
        <v>0</v>
      </c>
      <c r="K11" s="70" t="s">
        <v>23</v>
      </c>
      <c r="L11" s="217" t="s">
        <v>24</v>
      </c>
      <c r="M11" s="284"/>
      <c r="N11" s="2"/>
      <c r="O11" s="249"/>
      <c r="P11" s="248"/>
      <c r="Q11" s="2"/>
      <c r="R11" s="2"/>
    </row>
    <row r="12" spans="1:18" ht="25.5" x14ac:dyDescent="0.25">
      <c r="A12" s="69">
        <v>5</v>
      </c>
      <c r="B12" s="70" t="s">
        <v>25</v>
      </c>
      <c r="C12" s="71">
        <v>233</v>
      </c>
      <c r="D12" s="70" t="s">
        <v>27</v>
      </c>
      <c r="E12" s="72">
        <v>0</v>
      </c>
      <c r="F12" s="72">
        <v>2900</v>
      </c>
      <c r="G12" s="73">
        <v>2900</v>
      </c>
      <c r="H12" s="72">
        <v>1100</v>
      </c>
      <c r="I12" s="3">
        <v>0</v>
      </c>
      <c r="J12" s="215">
        <f t="shared" si="0"/>
        <v>0</v>
      </c>
      <c r="K12" s="70" t="s">
        <v>23</v>
      </c>
      <c r="L12" s="217" t="s">
        <v>24</v>
      </c>
      <c r="M12" s="284"/>
      <c r="N12" s="2"/>
      <c r="O12" s="37"/>
      <c r="P12" s="248"/>
      <c r="Q12" s="2"/>
      <c r="R12" s="2"/>
    </row>
    <row r="13" spans="1:18" s="38" customFormat="1" ht="51" x14ac:dyDescent="0.25">
      <c r="A13" s="64">
        <v>6</v>
      </c>
      <c r="B13" s="70" t="s">
        <v>21</v>
      </c>
      <c r="C13" s="71">
        <v>202</v>
      </c>
      <c r="D13" s="70" t="s">
        <v>28</v>
      </c>
      <c r="E13" s="72">
        <v>0</v>
      </c>
      <c r="F13" s="72">
        <v>1300</v>
      </c>
      <c r="G13" s="73">
        <f t="shared" ref="G13" si="1">(F13-E13)</f>
        <v>1300</v>
      </c>
      <c r="H13" s="72">
        <v>700</v>
      </c>
      <c r="I13" s="3">
        <v>0</v>
      </c>
      <c r="J13" s="244">
        <f t="shared" si="0"/>
        <v>0</v>
      </c>
      <c r="K13" s="243" t="s">
        <v>23</v>
      </c>
      <c r="L13" s="217" t="s">
        <v>24</v>
      </c>
      <c r="M13" s="287"/>
    </row>
    <row r="14" spans="1:18" ht="51" x14ac:dyDescent="0.25">
      <c r="A14" s="69">
        <v>7</v>
      </c>
      <c r="B14" s="70" t="s">
        <v>21</v>
      </c>
      <c r="C14" s="71">
        <v>202</v>
      </c>
      <c r="D14" s="70" t="s">
        <v>28</v>
      </c>
      <c r="E14" s="72">
        <v>1800</v>
      </c>
      <c r="F14" s="72">
        <v>2200</v>
      </c>
      <c r="G14" s="73">
        <v>400</v>
      </c>
      <c r="H14" s="72">
        <v>300</v>
      </c>
      <c r="I14" s="3">
        <v>0</v>
      </c>
      <c r="J14" s="215">
        <f t="shared" si="0"/>
        <v>0</v>
      </c>
      <c r="K14" s="70" t="s">
        <v>23</v>
      </c>
      <c r="L14" s="217" t="s">
        <v>24</v>
      </c>
      <c r="M14" s="288"/>
      <c r="N14" s="2"/>
      <c r="O14" s="2"/>
      <c r="P14" s="2"/>
      <c r="Q14" s="2"/>
      <c r="R14" s="2"/>
    </row>
    <row r="15" spans="1:18" ht="25.5" x14ac:dyDescent="0.25">
      <c r="A15" s="69">
        <v>11</v>
      </c>
      <c r="B15" s="70" t="s">
        <v>19</v>
      </c>
      <c r="C15" s="71">
        <v>207</v>
      </c>
      <c r="D15" s="70" t="s">
        <v>29</v>
      </c>
      <c r="E15" s="72">
        <v>0</v>
      </c>
      <c r="F15" s="72">
        <v>400</v>
      </c>
      <c r="G15" s="73">
        <v>400</v>
      </c>
      <c r="H15" s="72">
        <v>350</v>
      </c>
      <c r="I15" s="3">
        <v>0</v>
      </c>
      <c r="J15" s="215">
        <f t="shared" si="0"/>
        <v>0</v>
      </c>
      <c r="K15" s="70" t="s">
        <v>23</v>
      </c>
      <c r="L15" s="217" t="s">
        <v>30</v>
      </c>
      <c r="M15" s="286"/>
      <c r="N15" s="2"/>
      <c r="O15" s="2"/>
      <c r="P15" s="2"/>
      <c r="Q15" s="2"/>
      <c r="R15" s="2"/>
    </row>
    <row r="16" spans="1:18" ht="25.5" x14ac:dyDescent="0.25">
      <c r="A16" s="69">
        <v>12</v>
      </c>
      <c r="B16" s="70" t="s">
        <v>19</v>
      </c>
      <c r="C16" s="71">
        <v>207</v>
      </c>
      <c r="D16" s="70" t="s">
        <v>29</v>
      </c>
      <c r="E16" s="72">
        <v>3500</v>
      </c>
      <c r="F16" s="72">
        <v>4000</v>
      </c>
      <c r="G16" s="73">
        <v>500</v>
      </c>
      <c r="H16" s="72">
        <v>800</v>
      </c>
      <c r="I16" s="3">
        <v>0</v>
      </c>
      <c r="J16" s="215">
        <f t="shared" si="0"/>
        <v>0</v>
      </c>
      <c r="K16" s="70" t="s">
        <v>23</v>
      </c>
      <c r="L16" s="217" t="s">
        <v>30</v>
      </c>
      <c r="M16" s="289"/>
      <c r="N16" s="2"/>
      <c r="O16" s="2"/>
      <c r="P16" s="2"/>
      <c r="Q16" s="2"/>
      <c r="R16" s="2"/>
    </row>
    <row r="17" spans="1:18" ht="25.5" x14ac:dyDescent="0.25">
      <c r="A17" s="69">
        <v>15</v>
      </c>
      <c r="B17" s="70" t="s">
        <v>19</v>
      </c>
      <c r="C17" s="71">
        <v>368</v>
      </c>
      <c r="D17" s="70" t="s">
        <v>31</v>
      </c>
      <c r="E17" s="72">
        <v>5200</v>
      </c>
      <c r="F17" s="72">
        <v>6000</v>
      </c>
      <c r="G17" s="73">
        <v>800</v>
      </c>
      <c r="H17" s="72">
        <v>800</v>
      </c>
      <c r="I17" s="3">
        <v>0</v>
      </c>
      <c r="J17" s="215">
        <f t="shared" si="0"/>
        <v>0</v>
      </c>
      <c r="K17" s="70" t="s">
        <v>23</v>
      </c>
      <c r="L17" s="217" t="s">
        <v>32</v>
      </c>
      <c r="M17" s="290"/>
      <c r="N17" s="2"/>
      <c r="O17" s="2"/>
      <c r="P17" s="2"/>
      <c r="Q17" s="2"/>
      <c r="R17" s="2"/>
    </row>
    <row r="18" spans="1:18" ht="25.5" x14ac:dyDescent="0.25">
      <c r="A18" s="69">
        <v>16</v>
      </c>
      <c r="B18" s="70" t="s">
        <v>21</v>
      </c>
      <c r="C18" s="71">
        <v>205</v>
      </c>
      <c r="D18" s="70" t="s">
        <v>33</v>
      </c>
      <c r="E18" s="72">
        <v>0</v>
      </c>
      <c r="F18" s="72">
        <v>700</v>
      </c>
      <c r="G18" s="73">
        <v>700</v>
      </c>
      <c r="H18" s="72">
        <v>300</v>
      </c>
      <c r="I18" s="3">
        <v>0</v>
      </c>
      <c r="J18" s="215">
        <f t="shared" si="0"/>
        <v>0</v>
      </c>
      <c r="K18" s="70" t="s">
        <v>23</v>
      </c>
      <c r="L18" s="217" t="s">
        <v>32</v>
      </c>
      <c r="M18" s="290"/>
      <c r="N18" s="2"/>
    </row>
    <row r="19" spans="1:18" ht="25.5" x14ac:dyDescent="0.25">
      <c r="A19" s="69">
        <v>17</v>
      </c>
      <c r="B19" s="70" t="s">
        <v>34</v>
      </c>
      <c r="C19" s="71">
        <v>1383</v>
      </c>
      <c r="D19" s="70" t="s">
        <v>35</v>
      </c>
      <c r="E19" s="72">
        <v>1500</v>
      </c>
      <c r="F19" s="72">
        <v>2000</v>
      </c>
      <c r="G19" s="73">
        <v>500</v>
      </c>
      <c r="H19" s="72">
        <v>200</v>
      </c>
      <c r="I19" s="3">
        <v>0</v>
      </c>
      <c r="J19" s="215">
        <f t="shared" si="0"/>
        <v>0</v>
      </c>
      <c r="K19" s="70" t="s">
        <v>23</v>
      </c>
      <c r="L19" s="217" t="s">
        <v>24</v>
      </c>
      <c r="M19" s="290"/>
      <c r="N19" s="2"/>
    </row>
    <row r="20" spans="1:18" ht="38.25" x14ac:dyDescent="0.25">
      <c r="A20" s="69">
        <v>18</v>
      </c>
      <c r="B20" s="70" t="s">
        <v>36</v>
      </c>
      <c r="C20" s="71">
        <v>1142</v>
      </c>
      <c r="D20" s="70" t="s">
        <v>37</v>
      </c>
      <c r="E20" s="72">
        <v>100</v>
      </c>
      <c r="F20" s="72">
        <v>440</v>
      </c>
      <c r="G20" s="73">
        <v>340</v>
      </c>
      <c r="H20" s="72">
        <v>300</v>
      </c>
      <c r="I20" s="3">
        <v>0</v>
      </c>
      <c r="J20" s="215">
        <f t="shared" si="0"/>
        <v>0</v>
      </c>
      <c r="K20" s="70" t="s">
        <v>38</v>
      </c>
      <c r="L20" s="217" t="s">
        <v>39</v>
      </c>
      <c r="M20" s="290"/>
      <c r="N20" s="2"/>
    </row>
    <row r="21" spans="1:18" ht="38.25" x14ac:dyDescent="0.25">
      <c r="A21" s="69">
        <v>22</v>
      </c>
      <c r="B21" s="75" t="s">
        <v>40</v>
      </c>
      <c r="C21" s="76">
        <v>1392</v>
      </c>
      <c r="D21" s="70" t="s">
        <v>41</v>
      </c>
      <c r="E21" s="77">
        <v>0</v>
      </c>
      <c r="F21" s="77">
        <v>300</v>
      </c>
      <c r="G21" s="73">
        <v>300</v>
      </c>
      <c r="H21" s="72">
        <v>300</v>
      </c>
      <c r="I21" s="3">
        <v>0</v>
      </c>
      <c r="J21" s="215">
        <f t="shared" si="0"/>
        <v>0</v>
      </c>
      <c r="K21" s="70" t="s">
        <v>23</v>
      </c>
      <c r="L21" s="217" t="s">
        <v>42</v>
      </c>
      <c r="M21" s="290"/>
      <c r="N21" s="2"/>
    </row>
    <row r="22" spans="1:18" ht="38.25" x14ac:dyDescent="0.25">
      <c r="A22" s="69">
        <v>23</v>
      </c>
      <c r="B22" s="75" t="s">
        <v>43</v>
      </c>
      <c r="C22" s="76">
        <v>422</v>
      </c>
      <c r="D22" s="70" t="s">
        <v>44</v>
      </c>
      <c r="E22" s="77">
        <v>0</v>
      </c>
      <c r="F22" s="77">
        <v>639</v>
      </c>
      <c r="G22" s="73">
        <v>639</v>
      </c>
      <c r="H22" s="77">
        <v>600</v>
      </c>
      <c r="I22" s="3">
        <v>0</v>
      </c>
      <c r="J22" s="215">
        <f t="shared" si="0"/>
        <v>0</v>
      </c>
      <c r="K22" s="70" t="s">
        <v>23</v>
      </c>
      <c r="L22" s="217" t="s">
        <v>45</v>
      </c>
      <c r="M22" s="290"/>
      <c r="N22" s="2"/>
    </row>
    <row r="23" spans="1:18" ht="38.25" x14ac:dyDescent="0.25">
      <c r="A23" s="69">
        <v>26</v>
      </c>
      <c r="B23" s="78" t="s">
        <v>46</v>
      </c>
      <c r="C23" s="79">
        <v>359</v>
      </c>
      <c r="D23" s="80" t="s">
        <v>47</v>
      </c>
      <c r="E23" s="81">
        <v>500</v>
      </c>
      <c r="F23" s="81">
        <v>1000</v>
      </c>
      <c r="G23" s="73">
        <v>500</v>
      </c>
      <c r="H23" s="81">
        <v>500</v>
      </c>
      <c r="I23" s="3">
        <v>0</v>
      </c>
      <c r="J23" s="215">
        <f t="shared" si="0"/>
        <v>0</v>
      </c>
      <c r="K23" s="70" t="s">
        <v>23</v>
      </c>
      <c r="L23" s="217" t="s">
        <v>48</v>
      </c>
      <c r="M23" s="290"/>
      <c r="N23" s="2"/>
    </row>
    <row r="24" spans="1:18" ht="51" x14ac:dyDescent="0.25">
      <c r="A24" s="69">
        <v>27</v>
      </c>
      <c r="B24" s="78" t="s">
        <v>49</v>
      </c>
      <c r="C24" s="79">
        <v>1108</v>
      </c>
      <c r="D24" s="80" t="s">
        <v>50</v>
      </c>
      <c r="E24" s="81">
        <v>500</v>
      </c>
      <c r="F24" s="81">
        <v>900</v>
      </c>
      <c r="G24" s="73">
        <v>400</v>
      </c>
      <c r="H24" s="81">
        <v>400</v>
      </c>
      <c r="I24" s="3">
        <v>0</v>
      </c>
      <c r="J24" s="215">
        <f t="shared" si="0"/>
        <v>0</v>
      </c>
      <c r="K24" s="70" t="s">
        <v>23</v>
      </c>
      <c r="L24" s="217" t="s">
        <v>48</v>
      </c>
      <c r="M24" s="290"/>
      <c r="N24" s="17"/>
    </row>
    <row r="25" spans="1:18" ht="25.5" x14ac:dyDescent="0.25">
      <c r="A25" s="69">
        <v>30</v>
      </c>
      <c r="B25" s="82" t="s">
        <v>51</v>
      </c>
      <c r="C25" s="83">
        <v>1375</v>
      </c>
      <c r="D25" s="84" t="s">
        <v>52</v>
      </c>
      <c r="E25" s="85">
        <v>6800</v>
      </c>
      <c r="F25" s="74">
        <v>7000</v>
      </c>
      <c r="G25" s="73">
        <v>200</v>
      </c>
      <c r="H25" s="74">
        <v>200</v>
      </c>
      <c r="I25" s="3">
        <v>0</v>
      </c>
      <c r="J25" s="215">
        <f t="shared" si="0"/>
        <v>0</v>
      </c>
      <c r="K25" s="70" t="s">
        <v>53</v>
      </c>
      <c r="L25" s="218" t="s">
        <v>54</v>
      </c>
      <c r="M25" s="290"/>
      <c r="N25" s="2"/>
    </row>
    <row r="26" spans="1:18" ht="25.5" x14ac:dyDescent="0.25">
      <c r="A26" s="86">
        <v>9</v>
      </c>
      <c r="B26" s="82" t="s">
        <v>21</v>
      </c>
      <c r="C26" s="83">
        <v>203</v>
      </c>
      <c r="D26" s="82" t="s">
        <v>55</v>
      </c>
      <c r="E26" s="85">
        <v>10000</v>
      </c>
      <c r="F26" s="85">
        <v>11900</v>
      </c>
      <c r="G26" s="73">
        <v>1900</v>
      </c>
      <c r="H26" s="85">
        <v>300</v>
      </c>
      <c r="I26" s="3">
        <v>0</v>
      </c>
      <c r="J26" s="215">
        <f t="shared" si="0"/>
        <v>0</v>
      </c>
      <c r="K26" s="84" t="s">
        <v>23</v>
      </c>
      <c r="L26" s="219" t="s">
        <v>24</v>
      </c>
      <c r="M26" s="28"/>
      <c r="N26" s="18"/>
    </row>
    <row r="27" spans="1:18" ht="25.5" x14ac:dyDescent="0.25">
      <c r="A27" s="86">
        <v>10</v>
      </c>
      <c r="B27" s="82" t="s">
        <v>21</v>
      </c>
      <c r="C27" s="83">
        <v>204</v>
      </c>
      <c r="D27" s="82" t="s">
        <v>56</v>
      </c>
      <c r="E27" s="85">
        <v>2200</v>
      </c>
      <c r="F27" s="85">
        <v>2420</v>
      </c>
      <c r="G27" s="73">
        <v>220</v>
      </c>
      <c r="H27" s="85">
        <v>300</v>
      </c>
      <c r="I27" s="3">
        <v>0</v>
      </c>
      <c r="J27" s="215">
        <f t="shared" si="0"/>
        <v>0</v>
      </c>
      <c r="K27" s="84" t="s">
        <v>23</v>
      </c>
      <c r="L27" s="219" t="s">
        <v>24</v>
      </c>
      <c r="M27" s="28"/>
      <c r="N27" s="18"/>
    </row>
    <row r="28" spans="1:18" ht="25.5" x14ac:dyDescent="0.25">
      <c r="A28" s="86">
        <v>13</v>
      </c>
      <c r="B28" s="84" t="s">
        <v>19</v>
      </c>
      <c r="C28" s="87">
        <v>206</v>
      </c>
      <c r="D28" s="84" t="s">
        <v>57</v>
      </c>
      <c r="E28" s="74">
        <v>1400</v>
      </c>
      <c r="F28" s="74">
        <v>2500</v>
      </c>
      <c r="G28" s="88">
        <v>1100</v>
      </c>
      <c r="H28" s="85">
        <v>1100</v>
      </c>
      <c r="I28" s="3">
        <v>0</v>
      </c>
      <c r="J28" s="215">
        <f t="shared" si="0"/>
        <v>0</v>
      </c>
      <c r="K28" s="84" t="s">
        <v>23</v>
      </c>
      <c r="L28" s="218" t="s">
        <v>32</v>
      </c>
      <c r="M28" s="28"/>
      <c r="N28" s="18"/>
    </row>
    <row r="29" spans="1:18" ht="25.5" x14ac:dyDescent="0.25">
      <c r="A29" s="86">
        <v>14</v>
      </c>
      <c r="B29" s="84" t="s">
        <v>19</v>
      </c>
      <c r="C29" s="87">
        <v>206</v>
      </c>
      <c r="D29" s="84" t="s">
        <v>57</v>
      </c>
      <c r="E29" s="74">
        <v>4500</v>
      </c>
      <c r="F29" s="74">
        <v>5000</v>
      </c>
      <c r="G29" s="88">
        <v>500</v>
      </c>
      <c r="H29" s="85">
        <v>500</v>
      </c>
      <c r="I29" s="3">
        <v>0</v>
      </c>
      <c r="J29" s="215">
        <f t="shared" si="0"/>
        <v>0</v>
      </c>
      <c r="K29" s="84" t="s">
        <v>23</v>
      </c>
      <c r="L29" s="218" t="s">
        <v>32</v>
      </c>
      <c r="M29" s="28"/>
      <c r="N29" s="18"/>
    </row>
    <row r="30" spans="1:18" ht="38.25" x14ac:dyDescent="0.25">
      <c r="A30" s="86">
        <v>19</v>
      </c>
      <c r="B30" s="84" t="s">
        <v>58</v>
      </c>
      <c r="C30" s="87">
        <v>211</v>
      </c>
      <c r="D30" s="84" t="s">
        <v>59</v>
      </c>
      <c r="E30" s="74">
        <v>0</v>
      </c>
      <c r="F30" s="74">
        <v>3500</v>
      </c>
      <c r="G30" s="88">
        <v>3500</v>
      </c>
      <c r="H30" s="85">
        <v>700</v>
      </c>
      <c r="I30" s="3">
        <v>0</v>
      </c>
      <c r="J30" s="215">
        <f t="shared" si="0"/>
        <v>0</v>
      </c>
      <c r="K30" s="84" t="s">
        <v>53</v>
      </c>
      <c r="L30" s="218" t="s">
        <v>48</v>
      </c>
      <c r="M30" s="28"/>
      <c r="N30" s="18"/>
    </row>
    <row r="31" spans="1:18" ht="51" x14ac:dyDescent="0.25">
      <c r="A31" s="86">
        <v>21</v>
      </c>
      <c r="B31" s="84" t="s">
        <v>46</v>
      </c>
      <c r="C31" s="87">
        <v>1454</v>
      </c>
      <c r="D31" s="84" t="s">
        <v>60</v>
      </c>
      <c r="E31" s="74">
        <v>0</v>
      </c>
      <c r="F31" s="74">
        <v>2035</v>
      </c>
      <c r="G31" s="88">
        <v>2035</v>
      </c>
      <c r="H31" s="85">
        <v>600</v>
      </c>
      <c r="I31" s="267">
        <v>0</v>
      </c>
      <c r="J31" s="268">
        <f t="shared" si="0"/>
        <v>0</v>
      </c>
      <c r="K31" s="84" t="s">
        <v>53</v>
      </c>
      <c r="L31" s="218" t="s">
        <v>61</v>
      </c>
      <c r="M31" s="28"/>
      <c r="N31" s="18"/>
    </row>
    <row r="32" spans="1:18" ht="38.25" x14ac:dyDescent="0.25">
      <c r="A32" s="86">
        <v>31</v>
      </c>
      <c r="B32" s="84" t="s">
        <v>62</v>
      </c>
      <c r="C32" s="87">
        <v>1144</v>
      </c>
      <c r="D32" s="84" t="s">
        <v>63</v>
      </c>
      <c r="E32" s="74">
        <v>2570</v>
      </c>
      <c r="F32" s="74">
        <v>2870</v>
      </c>
      <c r="G32" s="88">
        <v>300</v>
      </c>
      <c r="H32" s="85">
        <v>300</v>
      </c>
      <c r="I32" s="267">
        <v>0</v>
      </c>
      <c r="J32" s="268">
        <f t="shared" si="0"/>
        <v>0</v>
      </c>
      <c r="K32" s="84" t="s">
        <v>53</v>
      </c>
      <c r="L32" s="218" t="s">
        <v>64</v>
      </c>
      <c r="M32" s="248"/>
      <c r="N32" s="2"/>
    </row>
    <row r="33" spans="1:15" ht="15.75" thickBot="1" x14ac:dyDescent="0.3">
      <c r="A33" s="254" t="s">
        <v>65</v>
      </c>
      <c r="B33" s="257" t="s">
        <v>66</v>
      </c>
      <c r="C33" s="257"/>
      <c r="D33" s="257"/>
      <c r="E33" s="257"/>
      <c r="F33" s="257"/>
      <c r="G33" s="257"/>
      <c r="H33" s="258">
        <f>+SUM(H8:H32)</f>
        <v>12610</v>
      </c>
      <c r="I33" s="259"/>
      <c r="J33" s="260">
        <f>+SUM(J8:J32)</f>
        <v>0</v>
      </c>
      <c r="K33" s="280"/>
      <c r="L33" s="277"/>
      <c r="M33" s="281"/>
      <c r="N33" s="17"/>
      <c r="O33" s="2"/>
    </row>
    <row r="34" spans="1:15" x14ac:dyDescent="0.25">
      <c r="A34" s="57"/>
      <c r="B34" s="58"/>
      <c r="C34" s="59"/>
      <c r="D34" s="59"/>
      <c r="E34" s="60"/>
      <c r="F34" s="60"/>
      <c r="G34" s="60"/>
      <c r="H34" s="60"/>
      <c r="I34" s="39"/>
      <c r="J34" s="60"/>
      <c r="K34" s="214"/>
      <c r="M34" s="19"/>
      <c r="N34" s="20"/>
      <c r="O34" s="2"/>
    </row>
    <row r="35" spans="1:15" x14ac:dyDescent="0.25">
      <c r="A35" s="57"/>
      <c r="B35" s="58"/>
      <c r="C35" s="59"/>
      <c r="D35" s="59"/>
      <c r="E35" s="60"/>
      <c r="F35" s="60"/>
      <c r="G35" s="60"/>
      <c r="H35" s="60"/>
      <c r="I35" s="7"/>
      <c r="J35" s="220"/>
      <c r="K35" s="221"/>
      <c r="M35" s="19"/>
      <c r="N35" s="20"/>
      <c r="O35" s="2"/>
    </row>
    <row r="36" spans="1:15" x14ac:dyDescent="0.25">
      <c r="A36" s="57"/>
      <c r="B36" s="58"/>
      <c r="C36" s="59"/>
      <c r="D36" s="59"/>
      <c r="E36" s="60"/>
      <c r="F36" s="60"/>
      <c r="G36" s="60"/>
      <c r="H36" s="60"/>
      <c r="I36" s="39"/>
      <c r="J36" s="60"/>
      <c r="K36" s="214"/>
      <c r="M36" s="19"/>
      <c r="N36" s="20"/>
      <c r="O36" s="2"/>
    </row>
    <row r="37" spans="1:15" x14ac:dyDescent="0.25">
      <c r="A37" s="57"/>
      <c r="B37" s="58"/>
      <c r="C37" s="59"/>
      <c r="D37" s="59"/>
      <c r="E37" s="60"/>
      <c r="F37" s="60"/>
      <c r="G37" s="60"/>
      <c r="H37" s="60"/>
      <c r="I37" s="39"/>
      <c r="J37" s="60"/>
      <c r="K37" s="214"/>
      <c r="M37" s="19"/>
      <c r="N37" s="20"/>
      <c r="O37" s="2"/>
    </row>
    <row r="38" spans="1:15" x14ac:dyDescent="0.25">
      <c r="A38" s="57"/>
      <c r="B38" s="58"/>
      <c r="C38" s="59"/>
      <c r="D38" s="59"/>
      <c r="E38" s="60"/>
      <c r="F38" s="60"/>
      <c r="G38" s="60"/>
      <c r="H38" s="60"/>
      <c r="I38" s="39"/>
      <c r="J38" s="60"/>
      <c r="K38" s="214"/>
      <c r="M38" s="19"/>
      <c r="N38" s="20"/>
      <c r="O38" s="2"/>
    </row>
    <row r="39" spans="1:15" x14ac:dyDescent="0.25">
      <c r="A39" s="57"/>
      <c r="B39" s="58"/>
      <c r="C39" s="59"/>
      <c r="D39" s="59"/>
      <c r="E39" s="60"/>
      <c r="F39" s="60"/>
      <c r="G39" s="60"/>
      <c r="H39" s="60"/>
      <c r="I39" s="39"/>
      <c r="J39" s="60"/>
      <c r="K39" s="214"/>
      <c r="M39" s="19"/>
      <c r="N39" s="20"/>
      <c r="O39" s="2"/>
    </row>
    <row r="40" spans="1:15" x14ac:dyDescent="0.25">
      <c r="A40" s="57" t="s">
        <v>67</v>
      </c>
      <c r="B40" s="58"/>
      <c r="C40" s="89"/>
      <c r="D40" s="90"/>
      <c r="E40" s="91"/>
      <c r="F40" s="91"/>
      <c r="G40" s="91"/>
      <c r="H40" s="60"/>
      <c r="I40" s="39"/>
      <c r="J40" s="90"/>
      <c r="K40" s="214"/>
      <c r="M40" s="21"/>
      <c r="N40" s="2"/>
      <c r="O40" s="2"/>
    </row>
    <row r="41" spans="1:15" ht="15.75" thickBot="1" x14ac:dyDescent="0.3">
      <c r="A41" s="57"/>
      <c r="B41" s="58"/>
      <c r="C41" s="89"/>
      <c r="D41" s="90"/>
      <c r="E41" s="91"/>
      <c r="F41" s="91"/>
      <c r="G41" s="91"/>
      <c r="H41" s="60"/>
      <c r="I41" s="39"/>
      <c r="J41" s="90"/>
      <c r="K41" s="214"/>
      <c r="M41" s="21"/>
      <c r="N41" s="2"/>
      <c r="O41" s="13"/>
    </row>
    <row r="42" spans="1:15" ht="39" thickBot="1" x14ac:dyDescent="0.3">
      <c r="A42" s="92" t="s">
        <v>3</v>
      </c>
      <c r="B42" s="93" t="s">
        <v>4</v>
      </c>
      <c r="C42" s="93" t="s">
        <v>5</v>
      </c>
      <c r="D42" s="93" t="s">
        <v>6</v>
      </c>
      <c r="E42" s="93" t="s">
        <v>7</v>
      </c>
      <c r="F42" s="93" t="s">
        <v>8</v>
      </c>
      <c r="G42" s="94" t="s">
        <v>9</v>
      </c>
      <c r="H42" s="95" t="s">
        <v>10</v>
      </c>
      <c r="I42" s="22" t="s">
        <v>11</v>
      </c>
      <c r="J42" s="222" t="s">
        <v>12</v>
      </c>
      <c r="K42" s="223" t="s">
        <v>13</v>
      </c>
      <c r="L42" s="224" t="s">
        <v>14</v>
      </c>
      <c r="M42" s="11"/>
      <c r="N42" s="2"/>
      <c r="O42" s="2"/>
    </row>
    <row r="43" spans="1:15" x14ac:dyDescent="0.25">
      <c r="A43" s="96">
        <v>1</v>
      </c>
      <c r="B43" s="97" t="s">
        <v>68</v>
      </c>
      <c r="C43" s="98">
        <v>1460</v>
      </c>
      <c r="D43" s="99" t="s">
        <v>69</v>
      </c>
      <c r="E43" s="100">
        <v>0</v>
      </c>
      <c r="F43" s="100">
        <v>3490</v>
      </c>
      <c r="G43" s="68">
        <v>3490</v>
      </c>
      <c r="H43" s="68">
        <v>1950</v>
      </c>
      <c r="I43" s="3">
        <v>0</v>
      </c>
      <c r="J43" s="215">
        <f t="shared" ref="J43:J61" si="2">ROUND(H43*I43,2)</f>
        <v>0</v>
      </c>
      <c r="K43" s="225"/>
      <c r="L43" s="250" t="s">
        <v>69</v>
      </c>
      <c r="M43" s="21"/>
      <c r="N43" s="2"/>
      <c r="O43" s="2"/>
    </row>
    <row r="44" spans="1:15" x14ac:dyDescent="0.25">
      <c r="A44" s="101">
        <v>2</v>
      </c>
      <c r="B44" s="97" t="s">
        <v>68</v>
      </c>
      <c r="C44" s="98">
        <v>1461</v>
      </c>
      <c r="D44" s="99" t="s">
        <v>69</v>
      </c>
      <c r="E44" s="100">
        <v>180</v>
      </c>
      <c r="F44" s="100">
        <v>840</v>
      </c>
      <c r="G44" s="73">
        <v>660</v>
      </c>
      <c r="H44" s="73">
        <v>500</v>
      </c>
      <c r="I44" s="3">
        <v>0</v>
      </c>
      <c r="J44" s="215">
        <f t="shared" si="2"/>
        <v>0</v>
      </c>
      <c r="K44" s="226"/>
      <c r="L44" s="251" t="s">
        <v>69</v>
      </c>
      <c r="M44" s="21"/>
      <c r="N44" s="2"/>
      <c r="O44" s="2"/>
    </row>
    <row r="45" spans="1:15" ht="26.25" x14ac:dyDescent="0.25">
      <c r="A45" s="101">
        <v>3</v>
      </c>
      <c r="B45" s="97" t="s">
        <v>70</v>
      </c>
      <c r="C45" s="98">
        <v>1137</v>
      </c>
      <c r="D45" s="99" t="s">
        <v>71</v>
      </c>
      <c r="E45" s="100">
        <v>0</v>
      </c>
      <c r="F45" s="100">
        <v>900</v>
      </c>
      <c r="G45" s="73">
        <v>900</v>
      </c>
      <c r="H45" s="73">
        <v>1000</v>
      </c>
      <c r="I45" s="3">
        <v>0</v>
      </c>
      <c r="J45" s="215">
        <f t="shared" si="2"/>
        <v>0</v>
      </c>
      <c r="K45" s="226"/>
      <c r="L45" s="251" t="s">
        <v>72</v>
      </c>
      <c r="M45" s="21"/>
      <c r="N45" s="2"/>
      <c r="O45" s="2"/>
    </row>
    <row r="46" spans="1:15" ht="39" x14ac:dyDescent="0.25">
      <c r="A46" s="101">
        <v>4</v>
      </c>
      <c r="B46" s="97" t="s">
        <v>73</v>
      </c>
      <c r="C46" s="98">
        <v>1180</v>
      </c>
      <c r="D46" s="99" t="s">
        <v>74</v>
      </c>
      <c r="E46" s="100">
        <v>3400</v>
      </c>
      <c r="F46" s="100">
        <v>3600</v>
      </c>
      <c r="G46" s="73">
        <v>200</v>
      </c>
      <c r="H46" s="73">
        <v>200</v>
      </c>
      <c r="I46" s="3">
        <v>0</v>
      </c>
      <c r="J46" s="215">
        <f t="shared" si="2"/>
        <v>0</v>
      </c>
      <c r="K46" s="225"/>
      <c r="L46" s="250" t="s">
        <v>75</v>
      </c>
      <c r="M46" s="21"/>
      <c r="N46" s="2"/>
      <c r="O46" s="2"/>
    </row>
    <row r="47" spans="1:15" ht="51.75" x14ac:dyDescent="0.25">
      <c r="A47" s="102">
        <v>5</v>
      </c>
      <c r="B47" s="97" t="s">
        <v>76</v>
      </c>
      <c r="C47" s="98">
        <v>1356</v>
      </c>
      <c r="D47" s="99" t="s">
        <v>77</v>
      </c>
      <c r="E47" s="100">
        <v>0</v>
      </c>
      <c r="F47" s="100">
        <v>1400</v>
      </c>
      <c r="G47" s="73">
        <v>1400</v>
      </c>
      <c r="H47" s="73">
        <v>700</v>
      </c>
      <c r="I47" s="3">
        <v>0</v>
      </c>
      <c r="J47" s="215">
        <f t="shared" si="2"/>
        <v>0</v>
      </c>
      <c r="K47" s="227"/>
      <c r="L47" s="252" t="s">
        <v>78</v>
      </c>
      <c r="M47" s="21"/>
      <c r="N47" s="2"/>
      <c r="O47" s="2"/>
    </row>
    <row r="48" spans="1:15" ht="39" x14ac:dyDescent="0.25">
      <c r="A48" s="102">
        <v>6</v>
      </c>
      <c r="B48" s="97" t="s">
        <v>79</v>
      </c>
      <c r="C48" s="98">
        <v>1083</v>
      </c>
      <c r="D48" s="99" t="s">
        <v>80</v>
      </c>
      <c r="E48" s="100">
        <v>2200</v>
      </c>
      <c r="F48" s="100">
        <v>2400</v>
      </c>
      <c r="G48" s="73">
        <v>200</v>
      </c>
      <c r="H48" s="73">
        <v>388</v>
      </c>
      <c r="I48" s="3">
        <v>0</v>
      </c>
      <c r="J48" s="215">
        <f t="shared" si="2"/>
        <v>0</v>
      </c>
      <c r="K48" s="226"/>
      <c r="L48" s="252" t="s">
        <v>78</v>
      </c>
      <c r="M48" s="21"/>
      <c r="N48" s="2"/>
      <c r="O48" s="2"/>
    </row>
    <row r="49" spans="1:14" ht="39" x14ac:dyDescent="0.25">
      <c r="A49" s="102">
        <v>7</v>
      </c>
      <c r="B49" s="97" t="s">
        <v>79</v>
      </c>
      <c r="C49" s="98">
        <v>1083</v>
      </c>
      <c r="D49" s="99" t="s">
        <v>80</v>
      </c>
      <c r="E49" s="100">
        <v>3500</v>
      </c>
      <c r="F49" s="100">
        <v>3700</v>
      </c>
      <c r="G49" s="73">
        <v>200</v>
      </c>
      <c r="H49" s="73">
        <v>150</v>
      </c>
      <c r="I49" s="3">
        <v>0</v>
      </c>
      <c r="J49" s="215">
        <f t="shared" si="2"/>
        <v>0</v>
      </c>
      <c r="K49" s="225"/>
      <c r="L49" s="253" t="s">
        <v>78</v>
      </c>
      <c r="M49" s="21"/>
      <c r="N49" s="2"/>
    </row>
    <row r="50" spans="1:14" ht="26.25" x14ac:dyDescent="0.25">
      <c r="A50" s="102">
        <v>8</v>
      </c>
      <c r="B50" s="97" t="s">
        <v>81</v>
      </c>
      <c r="C50" s="98">
        <v>1349</v>
      </c>
      <c r="D50" s="99" t="s">
        <v>82</v>
      </c>
      <c r="E50" s="100">
        <v>0</v>
      </c>
      <c r="F50" s="100">
        <v>100</v>
      </c>
      <c r="G50" s="73">
        <v>100</v>
      </c>
      <c r="H50" s="73">
        <v>150</v>
      </c>
      <c r="I50" s="3">
        <v>0</v>
      </c>
      <c r="J50" s="215">
        <f t="shared" si="2"/>
        <v>0</v>
      </c>
      <c r="K50" s="227"/>
      <c r="L50" s="252" t="s">
        <v>78</v>
      </c>
      <c r="M50" s="21"/>
      <c r="N50" s="2"/>
    </row>
    <row r="51" spans="1:14" ht="26.25" x14ac:dyDescent="0.25">
      <c r="A51" s="102">
        <v>9</v>
      </c>
      <c r="B51" s="97" t="s">
        <v>81</v>
      </c>
      <c r="C51" s="98">
        <v>1349</v>
      </c>
      <c r="D51" s="99" t="s">
        <v>82</v>
      </c>
      <c r="E51" s="100">
        <v>1400</v>
      </c>
      <c r="F51" s="100">
        <v>2000</v>
      </c>
      <c r="G51" s="73">
        <v>600</v>
      </c>
      <c r="H51" s="73">
        <v>250</v>
      </c>
      <c r="I51" s="3">
        <v>0</v>
      </c>
      <c r="J51" s="215">
        <f t="shared" si="2"/>
        <v>0</v>
      </c>
      <c r="K51" s="227"/>
      <c r="L51" s="252" t="s">
        <v>78</v>
      </c>
      <c r="M51" s="21"/>
      <c r="N51" s="2"/>
    </row>
    <row r="52" spans="1:14" ht="26.25" x14ac:dyDescent="0.25">
      <c r="A52" s="102">
        <v>10</v>
      </c>
      <c r="B52" s="97" t="s">
        <v>81</v>
      </c>
      <c r="C52" s="98">
        <v>1349</v>
      </c>
      <c r="D52" s="99" t="s">
        <v>82</v>
      </c>
      <c r="E52" s="100">
        <v>4500</v>
      </c>
      <c r="F52" s="100">
        <v>6000</v>
      </c>
      <c r="G52" s="73">
        <v>1500</v>
      </c>
      <c r="H52" s="73">
        <v>700</v>
      </c>
      <c r="I52" s="3">
        <v>0</v>
      </c>
      <c r="J52" s="215">
        <f t="shared" si="2"/>
        <v>0</v>
      </c>
      <c r="K52" s="228"/>
      <c r="L52" s="253" t="s">
        <v>78</v>
      </c>
      <c r="M52" s="21"/>
      <c r="N52" s="2"/>
    </row>
    <row r="53" spans="1:14" ht="26.25" x14ac:dyDescent="0.25">
      <c r="A53" s="102">
        <v>11</v>
      </c>
      <c r="B53" s="97" t="s">
        <v>81</v>
      </c>
      <c r="C53" s="98">
        <v>1349</v>
      </c>
      <c r="D53" s="99" t="s">
        <v>82</v>
      </c>
      <c r="E53" s="100">
        <v>6500</v>
      </c>
      <c r="F53" s="100">
        <v>6800</v>
      </c>
      <c r="G53" s="73">
        <v>300</v>
      </c>
      <c r="H53" s="73">
        <v>300</v>
      </c>
      <c r="I53" s="3">
        <v>0</v>
      </c>
      <c r="J53" s="215">
        <f t="shared" si="2"/>
        <v>0</v>
      </c>
      <c r="K53" s="227"/>
      <c r="L53" s="252" t="s">
        <v>78</v>
      </c>
      <c r="M53" s="21"/>
      <c r="N53" s="2"/>
    </row>
    <row r="54" spans="1:14" ht="26.25" x14ac:dyDescent="0.25">
      <c r="A54" s="102">
        <v>12</v>
      </c>
      <c r="B54" s="97" t="s">
        <v>81</v>
      </c>
      <c r="C54" s="98">
        <v>1349</v>
      </c>
      <c r="D54" s="99" t="s">
        <v>82</v>
      </c>
      <c r="E54" s="100">
        <v>19500</v>
      </c>
      <c r="F54" s="100">
        <v>20000</v>
      </c>
      <c r="G54" s="73">
        <v>500</v>
      </c>
      <c r="H54" s="73">
        <v>300</v>
      </c>
      <c r="I54" s="3">
        <v>0</v>
      </c>
      <c r="J54" s="215">
        <f t="shared" si="2"/>
        <v>0</v>
      </c>
      <c r="K54" s="227"/>
      <c r="L54" s="252" t="s">
        <v>78</v>
      </c>
      <c r="M54" s="21"/>
      <c r="N54" s="2"/>
    </row>
    <row r="55" spans="1:14" ht="26.25" x14ac:dyDescent="0.25">
      <c r="A55" s="102">
        <v>13</v>
      </c>
      <c r="B55" s="97" t="s">
        <v>81</v>
      </c>
      <c r="C55" s="98">
        <v>1349</v>
      </c>
      <c r="D55" s="99" t="s">
        <v>82</v>
      </c>
      <c r="E55" s="100">
        <v>20900</v>
      </c>
      <c r="F55" s="100">
        <v>21200</v>
      </c>
      <c r="G55" s="73">
        <v>300</v>
      </c>
      <c r="H55" s="73">
        <v>200</v>
      </c>
      <c r="I55" s="3">
        <v>0</v>
      </c>
      <c r="J55" s="215">
        <f t="shared" si="2"/>
        <v>0</v>
      </c>
      <c r="K55" s="228"/>
      <c r="L55" s="253" t="s">
        <v>78</v>
      </c>
      <c r="M55" s="21"/>
      <c r="N55" s="2"/>
    </row>
    <row r="56" spans="1:14" ht="26.25" x14ac:dyDescent="0.25">
      <c r="A56" s="102">
        <v>14</v>
      </c>
      <c r="B56" s="97" t="s">
        <v>81</v>
      </c>
      <c r="C56" s="98">
        <v>1349</v>
      </c>
      <c r="D56" s="99" t="s">
        <v>82</v>
      </c>
      <c r="E56" s="100">
        <v>8000</v>
      </c>
      <c r="F56" s="100">
        <v>9200</v>
      </c>
      <c r="G56" s="73">
        <v>1200</v>
      </c>
      <c r="H56" s="73">
        <v>150</v>
      </c>
      <c r="I56" s="3">
        <v>0</v>
      </c>
      <c r="J56" s="215">
        <f t="shared" si="2"/>
        <v>0</v>
      </c>
      <c r="K56" s="227"/>
      <c r="L56" s="252" t="s">
        <v>78</v>
      </c>
      <c r="M56" s="21"/>
      <c r="N56" s="2"/>
    </row>
    <row r="57" spans="1:14" ht="26.25" x14ac:dyDescent="0.25">
      <c r="A57" s="102">
        <v>15</v>
      </c>
      <c r="B57" s="97" t="s">
        <v>83</v>
      </c>
      <c r="C57" s="98">
        <v>1118</v>
      </c>
      <c r="D57" s="99" t="s">
        <v>84</v>
      </c>
      <c r="E57" s="100">
        <v>1700</v>
      </c>
      <c r="F57" s="103">
        <v>4000</v>
      </c>
      <c r="G57" s="73">
        <v>2300</v>
      </c>
      <c r="H57" s="73">
        <v>2000</v>
      </c>
      <c r="I57" s="3">
        <v>0</v>
      </c>
      <c r="J57" s="215">
        <f t="shared" si="2"/>
        <v>0</v>
      </c>
      <c r="K57" s="226"/>
      <c r="L57" s="252" t="s">
        <v>85</v>
      </c>
      <c r="M57" s="21"/>
      <c r="N57" s="2"/>
    </row>
    <row r="58" spans="1:14" ht="26.25" x14ac:dyDescent="0.25">
      <c r="A58" s="102">
        <v>16</v>
      </c>
      <c r="B58" s="104" t="s">
        <v>86</v>
      </c>
      <c r="C58" s="105">
        <v>292</v>
      </c>
      <c r="D58" s="106" t="s">
        <v>87</v>
      </c>
      <c r="E58" s="107">
        <v>2000</v>
      </c>
      <c r="F58" s="108">
        <v>7000</v>
      </c>
      <c r="G58" s="73">
        <v>5000</v>
      </c>
      <c r="H58" s="73">
        <v>3500</v>
      </c>
      <c r="I58" s="3">
        <v>0</v>
      </c>
      <c r="J58" s="215">
        <f t="shared" si="2"/>
        <v>0</v>
      </c>
      <c r="K58" s="227"/>
      <c r="L58" s="252" t="s">
        <v>88</v>
      </c>
      <c r="M58" s="21"/>
      <c r="N58" s="2"/>
    </row>
    <row r="59" spans="1:14" ht="26.25" x14ac:dyDescent="0.25">
      <c r="A59" s="102">
        <v>17</v>
      </c>
      <c r="B59" s="104" t="s">
        <v>86</v>
      </c>
      <c r="C59" s="105">
        <v>292</v>
      </c>
      <c r="D59" s="106" t="s">
        <v>87</v>
      </c>
      <c r="E59" s="107">
        <v>16500</v>
      </c>
      <c r="F59" s="108">
        <v>18000</v>
      </c>
      <c r="G59" s="73">
        <v>1500</v>
      </c>
      <c r="H59" s="73">
        <v>1200</v>
      </c>
      <c r="I59" s="3">
        <v>0</v>
      </c>
      <c r="J59" s="215">
        <f t="shared" si="2"/>
        <v>0</v>
      </c>
      <c r="K59" s="227"/>
      <c r="L59" s="252" t="s">
        <v>88</v>
      </c>
      <c r="M59" s="21"/>
      <c r="N59" s="2"/>
    </row>
    <row r="60" spans="1:14" ht="26.25" x14ac:dyDescent="0.25">
      <c r="A60" s="102">
        <v>18</v>
      </c>
      <c r="B60" s="104" t="s">
        <v>86</v>
      </c>
      <c r="C60" s="105">
        <v>292</v>
      </c>
      <c r="D60" s="106" t="s">
        <v>87</v>
      </c>
      <c r="E60" s="107">
        <v>21000</v>
      </c>
      <c r="F60" s="108">
        <v>21857</v>
      </c>
      <c r="G60" s="73">
        <v>857</v>
      </c>
      <c r="H60" s="73">
        <v>1535</v>
      </c>
      <c r="I60" s="3">
        <v>0</v>
      </c>
      <c r="J60" s="215">
        <f t="shared" si="2"/>
        <v>0</v>
      </c>
      <c r="K60" s="227"/>
      <c r="L60" s="252" t="s">
        <v>88</v>
      </c>
      <c r="M60" s="21"/>
      <c r="N60" s="2"/>
    </row>
    <row r="61" spans="1:14" ht="26.25" x14ac:dyDescent="0.25">
      <c r="A61" s="102">
        <v>19</v>
      </c>
      <c r="B61" s="104" t="s">
        <v>89</v>
      </c>
      <c r="C61" s="105">
        <v>1227</v>
      </c>
      <c r="D61" s="106" t="s">
        <v>90</v>
      </c>
      <c r="E61" s="107">
        <v>3100</v>
      </c>
      <c r="F61" s="108">
        <v>5100</v>
      </c>
      <c r="G61" s="73">
        <v>2000</v>
      </c>
      <c r="H61" s="73">
        <v>1400</v>
      </c>
      <c r="I61" s="3">
        <v>0</v>
      </c>
      <c r="J61" s="215">
        <f t="shared" si="2"/>
        <v>0</v>
      </c>
      <c r="K61" s="226"/>
      <c r="L61" s="252" t="s">
        <v>91</v>
      </c>
      <c r="M61" s="21"/>
      <c r="N61" s="2"/>
    </row>
    <row r="62" spans="1:14" ht="15.75" thickBot="1" x14ac:dyDescent="0.3">
      <c r="A62" s="254" t="s">
        <v>65</v>
      </c>
      <c r="B62" s="255" t="s">
        <v>66</v>
      </c>
      <c r="C62" s="120"/>
      <c r="D62" s="120"/>
      <c r="E62" s="120"/>
      <c r="F62" s="256"/>
      <c r="G62" s="257"/>
      <c r="H62" s="258">
        <f>+SUM(H43:H61)</f>
        <v>16573</v>
      </c>
      <c r="I62" s="259"/>
      <c r="J62" s="260">
        <f>SUM(J43:J61)</f>
        <v>0</v>
      </c>
      <c r="K62" s="261"/>
      <c r="L62" s="262"/>
      <c r="M62" s="23"/>
      <c r="N62" s="17"/>
    </row>
    <row r="63" spans="1:14" x14ac:dyDescent="0.25">
      <c r="A63" s="60"/>
      <c r="B63" s="89"/>
      <c r="C63" s="89"/>
      <c r="D63" s="90"/>
      <c r="E63" s="91"/>
      <c r="F63" s="91"/>
      <c r="G63" s="91"/>
      <c r="H63" s="109"/>
      <c r="I63" s="4"/>
      <c r="J63" s="229"/>
      <c r="K63" s="230"/>
      <c r="M63" s="23"/>
      <c r="N63" s="17"/>
    </row>
    <row r="64" spans="1:14" x14ac:dyDescent="0.25">
      <c r="A64" s="60"/>
      <c r="B64" s="89"/>
      <c r="C64" s="89"/>
      <c r="D64" s="90"/>
      <c r="E64" s="91"/>
      <c r="F64" s="91"/>
      <c r="G64" s="91"/>
      <c r="H64" s="109"/>
      <c r="I64" s="4"/>
      <c r="J64" s="229"/>
      <c r="K64" s="230"/>
      <c r="M64" s="23"/>
      <c r="N64" s="17"/>
    </row>
    <row r="65" spans="1:13" x14ac:dyDescent="0.25">
      <c r="A65" s="60"/>
      <c r="B65" s="89"/>
      <c r="C65" s="89"/>
      <c r="D65" s="90"/>
      <c r="E65" s="91"/>
      <c r="F65" s="91"/>
      <c r="G65" s="91"/>
      <c r="H65" s="109"/>
      <c r="I65" s="40"/>
      <c r="J65" s="229"/>
      <c r="K65" s="230"/>
      <c r="M65" s="21"/>
    </row>
    <row r="66" spans="1:13" x14ac:dyDescent="0.25">
      <c r="A66" s="57" t="s">
        <v>92</v>
      </c>
      <c r="B66" s="110"/>
      <c r="C66" s="110"/>
      <c r="D66" s="110"/>
      <c r="E66" s="111"/>
      <c r="F66" s="110"/>
      <c r="G66" s="110"/>
      <c r="H66" s="110"/>
      <c r="I66" s="5"/>
      <c r="J66" s="110"/>
      <c r="K66" s="230"/>
      <c r="M66" s="21"/>
    </row>
    <row r="67" spans="1:13" ht="15.75" thickBot="1" x14ac:dyDescent="0.3">
      <c r="A67" s="57"/>
      <c r="B67" s="110"/>
      <c r="C67" s="110"/>
      <c r="D67" s="110"/>
      <c r="E67" s="111"/>
      <c r="F67" s="110"/>
      <c r="G67" s="110"/>
      <c r="H67" s="110"/>
      <c r="I67" s="5"/>
      <c r="J67" s="110"/>
      <c r="K67" s="230"/>
      <c r="M67" s="21"/>
    </row>
    <row r="68" spans="1:13" ht="38.25" x14ac:dyDescent="0.25">
      <c r="A68" s="263" t="s">
        <v>3</v>
      </c>
      <c r="B68" s="94" t="s">
        <v>4</v>
      </c>
      <c r="C68" s="94" t="s">
        <v>5</v>
      </c>
      <c r="D68" s="94" t="s">
        <v>6</v>
      </c>
      <c r="E68" s="94" t="s">
        <v>7</v>
      </c>
      <c r="F68" s="94" t="s">
        <v>8</v>
      </c>
      <c r="G68" s="94" t="s">
        <v>9</v>
      </c>
      <c r="H68" s="95" t="s">
        <v>10</v>
      </c>
      <c r="I68" s="22" t="s">
        <v>11</v>
      </c>
      <c r="J68" s="264" t="s">
        <v>12</v>
      </c>
      <c r="K68" s="265" t="s">
        <v>13</v>
      </c>
      <c r="L68" s="266" t="s">
        <v>14</v>
      </c>
      <c r="M68" s="11"/>
    </row>
    <row r="69" spans="1:13" ht="63.75" x14ac:dyDescent="0.25">
      <c r="A69" s="116">
        <v>1</v>
      </c>
      <c r="B69" s="112" t="s">
        <v>93</v>
      </c>
      <c r="C69" s="113">
        <v>326</v>
      </c>
      <c r="D69" s="112" t="s">
        <v>94</v>
      </c>
      <c r="E69" s="114">
        <v>0</v>
      </c>
      <c r="F69" s="114">
        <v>2014</v>
      </c>
      <c r="G69" s="73">
        <v>2014</v>
      </c>
      <c r="H69" s="115">
        <v>1800</v>
      </c>
      <c r="I69" s="267">
        <v>0</v>
      </c>
      <c r="J69" s="268">
        <f>ROUND(H69*I69,2)</f>
        <v>0</v>
      </c>
      <c r="K69" s="112" t="s">
        <v>95</v>
      </c>
      <c r="L69" s="232" t="s">
        <v>96</v>
      </c>
      <c r="M69" s="11"/>
    </row>
    <row r="70" spans="1:13" ht="63.75" x14ac:dyDescent="0.25">
      <c r="A70" s="116">
        <v>2</v>
      </c>
      <c r="B70" s="112" t="s">
        <v>93</v>
      </c>
      <c r="C70" s="113">
        <v>726</v>
      </c>
      <c r="D70" s="112" t="s">
        <v>97</v>
      </c>
      <c r="E70" s="114">
        <v>0</v>
      </c>
      <c r="F70" s="114">
        <v>2013</v>
      </c>
      <c r="G70" s="73">
        <v>2013</v>
      </c>
      <c r="H70" s="114">
        <v>1600</v>
      </c>
      <c r="I70" s="267">
        <v>0</v>
      </c>
      <c r="J70" s="268">
        <f t="shared" ref="J70:J81" si="3">ROUND(H70*I70,2)</f>
        <v>0</v>
      </c>
      <c r="K70" s="112" t="s">
        <v>95</v>
      </c>
      <c r="L70" s="232" t="s">
        <v>96</v>
      </c>
      <c r="M70" s="11"/>
    </row>
    <row r="71" spans="1:13" ht="63.75" x14ac:dyDescent="0.25">
      <c r="A71" s="116">
        <v>3</v>
      </c>
      <c r="B71" s="112" t="s">
        <v>93</v>
      </c>
      <c r="C71" s="113">
        <v>364</v>
      </c>
      <c r="D71" s="112" t="s">
        <v>98</v>
      </c>
      <c r="E71" s="114">
        <v>850</v>
      </c>
      <c r="F71" s="114">
        <v>1050</v>
      </c>
      <c r="G71" s="73">
        <v>200</v>
      </c>
      <c r="H71" s="114">
        <v>800</v>
      </c>
      <c r="I71" s="267">
        <v>0</v>
      </c>
      <c r="J71" s="268">
        <f t="shared" si="3"/>
        <v>0</v>
      </c>
      <c r="K71" s="112" t="s">
        <v>95</v>
      </c>
      <c r="L71" s="232" t="s">
        <v>96</v>
      </c>
      <c r="M71" s="11"/>
    </row>
    <row r="72" spans="1:13" ht="63.75" x14ac:dyDescent="0.25">
      <c r="A72" s="116">
        <v>4</v>
      </c>
      <c r="B72" s="112" t="s">
        <v>93</v>
      </c>
      <c r="C72" s="113">
        <v>764</v>
      </c>
      <c r="D72" s="112" t="s">
        <v>99</v>
      </c>
      <c r="E72" s="114">
        <v>850</v>
      </c>
      <c r="F72" s="114">
        <v>850</v>
      </c>
      <c r="G72" s="73">
        <v>0</v>
      </c>
      <c r="H72" s="114">
        <v>800</v>
      </c>
      <c r="I72" s="267">
        <v>0</v>
      </c>
      <c r="J72" s="268">
        <f t="shared" si="3"/>
        <v>0</v>
      </c>
      <c r="K72" s="112" t="s">
        <v>95</v>
      </c>
      <c r="L72" s="232" t="s">
        <v>96</v>
      </c>
      <c r="M72" s="11"/>
    </row>
    <row r="73" spans="1:13" ht="38.25" x14ac:dyDescent="0.25">
      <c r="A73" s="116">
        <v>5</v>
      </c>
      <c r="B73" s="112" t="s">
        <v>100</v>
      </c>
      <c r="C73" s="113">
        <v>1236</v>
      </c>
      <c r="D73" s="112" t="s">
        <v>101</v>
      </c>
      <c r="E73" s="114">
        <v>0</v>
      </c>
      <c r="F73" s="114">
        <v>2500</v>
      </c>
      <c r="G73" s="73">
        <v>2500</v>
      </c>
      <c r="H73" s="114">
        <v>2500</v>
      </c>
      <c r="I73" s="267">
        <v>0</v>
      </c>
      <c r="J73" s="268">
        <f t="shared" si="3"/>
        <v>0</v>
      </c>
      <c r="K73" s="112" t="s">
        <v>95</v>
      </c>
      <c r="L73" s="232" t="s">
        <v>102</v>
      </c>
      <c r="M73" s="11"/>
    </row>
    <row r="74" spans="1:13" ht="38.25" x14ac:dyDescent="0.25">
      <c r="A74" s="117">
        <v>6</v>
      </c>
      <c r="B74" s="112" t="s">
        <v>103</v>
      </c>
      <c r="C74" s="113">
        <v>1332</v>
      </c>
      <c r="D74" s="112" t="s">
        <v>104</v>
      </c>
      <c r="E74" s="114">
        <v>8500</v>
      </c>
      <c r="F74" s="114">
        <v>12500</v>
      </c>
      <c r="G74" s="73">
        <v>4000</v>
      </c>
      <c r="H74" s="114">
        <v>1500</v>
      </c>
      <c r="I74" s="267">
        <v>0</v>
      </c>
      <c r="J74" s="215">
        <f t="shared" si="3"/>
        <v>0</v>
      </c>
      <c r="K74" s="231" t="s">
        <v>95</v>
      </c>
      <c r="L74" s="232" t="s">
        <v>105</v>
      </c>
      <c r="M74" s="11"/>
    </row>
    <row r="75" spans="1:13" ht="38.25" x14ac:dyDescent="0.25">
      <c r="A75" s="117">
        <v>12</v>
      </c>
      <c r="B75" s="112" t="s">
        <v>106</v>
      </c>
      <c r="C75" s="113">
        <v>8616</v>
      </c>
      <c r="D75" s="112" t="s">
        <v>107</v>
      </c>
      <c r="E75" s="114">
        <v>150</v>
      </c>
      <c r="F75" s="114">
        <v>2000</v>
      </c>
      <c r="G75" s="73">
        <v>1850</v>
      </c>
      <c r="H75" s="114">
        <v>1500</v>
      </c>
      <c r="I75" s="267">
        <v>0</v>
      </c>
      <c r="J75" s="215">
        <f t="shared" si="3"/>
        <v>0</v>
      </c>
      <c r="K75" s="231" t="s">
        <v>95</v>
      </c>
      <c r="L75" s="232" t="s">
        <v>108</v>
      </c>
      <c r="M75" s="11"/>
    </row>
    <row r="76" spans="1:13" ht="25.5" x14ac:dyDescent="0.25">
      <c r="A76" s="117">
        <v>13</v>
      </c>
      <c r="B76" s="118" t="s">
        <v>109</v>
      </c>
      <c r="C76" s="119">
        <v>314</v>
      </c>
      <c r="D76" s="112" t="s">
        <v>110</v>
      </c>
      <c r="E76" s="115">
        <v>9800</v>
      </c>
      <c r="F76" s="115">
        <v>12900</v>
      </c>
      <c r="G76" s="73">
        <v>3100</v>
      </c>
      <c r="H76" s="115">
        <v>3000</v>
      </c>
      <c r="I76" s="267">
        <v>0</v>
      </c>
      <c r="J76" s="215">
        <f t="shared" si="3"/>
        <v>0</v>
      </c>
      <c r="K76" s="231" t="s">
        <v>95</v>
      </c>
      <c r="L76" s="232" t="s">
        <v>111</v>
      </c>
      <c r="M76" s="21"/>
    </row>
    <row r="77" spans="1:13" ht="38.25" x14ac:dyDescent="0.25">
      <c r="A77" s="117">
        <v>14</v>
      </c>
      <c r="B77" s="112" t="s">
        <v>112</v>
      </c>
      <c r="C77" s="113">
        <v>1423</v>
      </c>
      <c r="D77" s="112" t="s">
        <v>113</v>
      </c>
      <c r="E77" s="114">
        <v>3400</v>
      </c>
      <c r="F77" s="114">
        <v>3900</v>
      </c>
      <c r="G77" s="73">
        <v>500</v>
      </c>
      <c r="H77" s="114">
        <v>1500</v>
      </c>
      <c r="I77" s="267">
        <v>0</v>
      </c>
      <c r="J77" s="215">
        <f t="shared" si="3"/>
        <v>0</v>
      </c>
      <c r="K77" s="231" t="s">
        <v>17</v>
      </c>
      <c r="L77" s="232" t="s">
        <v>114</v>
      </c>
      <c r="M77" s="21"/>
    </row>
    <row r="78" spans="1:13" ht="38.25" x14ac:dyDescent="0.25">
      <c r="A78" s="117">
        <v>15</v>
      </c>
      <c r="B78" s="112" t="s">
        <v>112</v>
      </c>
      <c r="C78" s="113">
        <v>1423</v>
      </c>
      <c r="D78" s="112" t="s">
        <v>113</v>
      </c>
      <c r="E78" s="114">
        <v>7800</v>
      </c>
      <c r="F78" s="114">
        <v>8000</v>
      </c>
      <c r="G78" s="73">
        <v>200</v>
      </c>
      <c r="H78" s="114">
        <v>450</v>
      </c>
      <c r="I78" s="267">
        <v>0</v>
      </c>
      <c r="J78" s="215">
        <f t="shared" si="3"/>
        <v>0</v>
      </c>
      <c r="K78" s="231" t="s">
        <v>115</v>
      </c>
      <c r="L78" s="232" t="s">
        <v>114</v>
      </c>
      <c r="M78" s="21"/>
    </row>
    <row r="79" spans="1:13" ht="25.5" x14ac:dyDescent="0.25">
      <c r="A79" s="117">
        <v>16</v>
      </c>
      <c r="B79" s="112" t="s">
        <v>112</v>
      </c>
      <c r="C79" s="113">
        <v>1264</v>
      </c>
      <c r="D79" s="112" t="s">
        <v>116</v>
      </c>
      <c r="E79" s="114">
        <v>150</v>
      </c>
      <c r="F79" s="114">
        <v>300</v>
      </c>
      <c r="G79" s="73">
        <v>150</v>
      </c>
      <c r="H79" s="114">
        <v>160</v>
      </c>
      <c r="I79" s="267">
        <v>0</v>
      </c>
      <c r="J79" s="215">
        <f t="shared" si="3"/>
        <v>0</v>
      </c>
      <c r="K79" s="231" t="s">
        <v>17</v>
      </c>
      <c r="L79" s="232" t="s">
        <v>117</v>
      </c>
      <c r="M79" s="21"/>
    </row>
    <row r="80" spans="1:13" ht="25.5" x14ac:dyDescent="0.25">
      <c r="A80" s="116">
        <v>17</v>
      </c>
      <c r="B80" s="112" t="s">
        <v>112</v>
      </c>
      <c r="C80" s="113">
        <v>1264</v>
      </c>
      <c r="D80" s="112" t="s">
        <v>116</v>
      </c>
      <c r="E80" s="114">
        <v>500</v>
      </c>
      <c r="F80" s="114">
        <v>900</v>
      </c>
      <c r="G80" s="73">
        <v>400</v>
      </c>
      <c r="H80" s="114">
        <v>650</v>
      </c>
      <c r="I80" s="267">
        <v>0</v>
      </c>
      <c r="J80" s="268">
        <f t="shared" si="3"/>
        <v>0</v>
      </c>
      <c r="K80" s="112" t="s">
        <v>17</v>
      </c>
      <c r="L80" s="232" t="s">
        <v>117</v>
      </c>
      <c r="M80" s="21"/>
    </row>
    <row r="81" spans="1:15" ht="25.5" x14ac:dyDescent="0.25">
      <c r="A81" s="116">
        <v>18</v>
      </c>
      <c r="B81" s="112" t="s">
        <v>118</v>
      </c>
      <c r="C81" s="113">
        <v>1254</v>
      </c>
      <c r="D81" s="112" t="s">
        <v>119</v>
      </c>
      <c r="E81" s="114">
        <v>1000</v>
      </c>
      <c r="F81" s="114">
        <v>1500</v>
      </c>
      <c r="G81" s="73">
        <v>500</v>
      </c>
      <c r="H81" s="114">
        <v>750</v>
      </c>
      <c r="I81" s="267">
        <v>0</v>
      </c>
      <c r="J81" s="268">
        <f t="shared" si="3"/>
        <v>0</v>
      </c>
      <c r="K81" s="112" t="s">
        <v>17</v>
      </c>
      <c r="L81" s="232" t="s">
        <v>120</v>
      </c>
      <c r="M81" s="21"/>
      <c r="N81" s="2"/>
      <c r="O81" s="2"/>
    </row>
    <row r="82" spans="1:15" ht="15.75" thickBot="1" x14ac:dyDescent="0.3">
      <c r="A82" s="254" t="s">
        <v>65</v>
      </c>
      <c r="B82" s="257" t="s">
        <v>66</v>
      </c>
      <c r="C82" s="257"/>
      <c r="D82" s="257"/>
      <c r="E82" s="257"/>
      <c r="F82" s="257"/>
      <c r="G82" s="257"/>
      <c r="H82" s="258">
        <f>+SUM(H69:H81)</f>
        <v>17010</v>
      </c>
      <c r="I82" s="259"/>
      <c r="J82" s="260">
        <f>SUM(J69:J81)</f>
        <v>0</v>
      </c>
      <c r="K82" s="275"/>
      <c r="L82" s="237"/>
      <c r="M82" s="23"/>
      <c r="N82" s="17"/>
      <c r="O82" s="2"/>
    </row>
    <row r="83" spans="1:15" x14ac:dyDescent="0.25">
      <c r="A83" s="60"/>
      <c r="B83" s="60"/>
      <c r="C83" s="60"/>
      <c r="D83" s="60"/>
      <c r="E83" s="60"/>
      <c r="F83" s="60"/>
      <c r="G83" s="60"/>
      <c r="H83" s="121"/>
      <c r="I83" s="7"/>
      <c r="J83" s="233"/>
      <c r="M83" s="23"/>
      <c r="N83" s="17"/>
      <c r="O83" s="2"/>
    </row>
    <row r="84" spans="1:15" x14ac:dyDescent="0.25">
      <c r="A84" s="60"/>
      <c r="B84" s="60"/>
      <c r="C84" s="60"/>
      <c r="D84" s="60"/>
      <c r="E84" s="60"/>
      <c r="F84" s="60"/>
      <c r="G84" s="60"/>
      <c r="H84" s="121"/>
      <c r="I84" s="4"/>
      <c r="J84" s="229"/>
      <c r="M84" s="23"/>
      <c r="N84" s="17"/>
      <c r="O84" s="2"/>
    </row>
    <row r="85" spans="1:15" x14ac:dyDescent="0.25">
      <c r="A85" s="60"/>
      <c r="B85" s="60"/>
      <c r="C85" s="60"/>
      <c r="D85" s="60"/>
      <c r="E85" s="60"/>
      <c r="F85" s="60"/>
      <c r="G85" s="60"/>
      <c r="H85" s="122"/>
      <c r="I85" s="41"/>
      <c r="J85" s="234"/>
      <c r="M85" s="21"/>
      <c r="N85" s="2"/>
      <c r="O85" s="2"/>
    </row>
    <row r="86" spans="1:15" x14ac:dyDescent="0.25">
      <c r="A86" s="57"/>
      <c r="B86" s="60"/>
      <c r="C86" s="60"/>
      <c r="D86" s="60"/>
      <c r="E86" s="60"/>
      <c r="F86" s="60"/>
      <c r="G86" s="60"/>
      <c r="H86" s="122"/>
      <c r="I86" s="42"/>
      <c r="J86" s="235"/>
      <c r="M86" s="21"/>
      <c r="N86" s="2"/>
      <c r="O86" s="2"/>
    </row>
    <row r="87" spans="1:15" x14ac:dyDescent="0.25">
      <c r="A87" s="57"/>
      <c r="B87" s="60"/>
      <c r="C87" s="60"/>
      <c r="D87" s="60"/>
      <c r="E87" s="60"/>
      <c r="F87" s="60"/>
      <c r="G87" s="60"/>
      <c r="H87" s="122"/>
      <c r="I87" s="42"/>
      <c r="J87" s="235"/>
      <c r="M87" s="21"/>
      <c r="N87" s="2"/>
      <c r="O87" s="2"/>
    </row>
    <row r="88" spans="1:15" x14ac:dyDescent="0.25">
      <c r="A88" s="57" t="s">
        <v>121</v>
      </c>
      <c r="B88" s="60"/>
      <c r="C88" s="60"/>
      <c r="D88" s="60"/>
      <c r="E88" s="60"/>
      <c r="F88" s="60"/>
      <c r="G88" s="60"/>
      <c r="H88" s="122"/>
      <c r="I88" s="42"/>
      <c r="J88" s="235"/>
      <c r="M88" s="21"/>
      <c r="N88" s="2"/>
      <c r="O88" s="2"/>
    </row>
    <row r="89" spans="1:15" ht="15.75" thickBot="1" x14ac:dyDescent="0.3">
      <c r="A89" s="57"/>
      <c r="B89" s="60"/>
      <c r="C89" s="60"/>
      <c r="D89" s="60"/>
      <c r="E89" s="60"/>
      <c r="F89" s="60"/>
      <c r="G89" s="60"/>
      <c r="H89" s="122"/>
      <c r="I89" s="42"/>
      <c r="J89" s="235"/>
      <c r="M89" s="21"/>
      <c r="N89" s="2"/>
      <c r="O89" s="2"/>
    </row>
    <row r="90" spans="1:15" ht="38.25" x14ac:dyDescent="0.25">
      <c r="A90" s="263" t="s">
        <v>3</v>
      </c>
      <c r="B90" s="94" t="s">
        <v>4</v>
      </c>
      <c r="C90" s="94" t="s">
        <v>5</v>
      </c>
      <c r="D90" s="94" t="s">
        <v>6</v>
      </c>
      <c r="E90" s="94" t="s">
        <v>7</v>
      </c>
      <c r="F90" s="94" t="s">
        <v>8</v>
      </c>
      <c r="G90" s="94" t="s">
        <v>9</v>
      </c>
      <c r="H90" s="95" t="s">
        <v>10</v>
      </c>
      <c r="I90" s="22" t="s">
        <v>11</v>
      </c>
      <c r="J90" s="264" t="s">
        <v>12</v>
      </c>
      <c r="K90" s="265" t="s">
        <v>13</v>
      </c>
      <c r="L90" s="265" t="s">
        <v>14</v>
      </c>
      <c r="M90" s="269" t="s">
        <v>122</v>
      </c>
      <c r="N90" s="2"/>
      <c r="O90" s="2"/>
    </row>
    <row r="91" spans="1:15" ht="38.25" x14ac:dyDescent="0.25">
      <c r="A91" s="116">
        <v>6</v>
      </c>
      <c r="B91" s="118" t="s">
        <v>123</v>
      </c>
      <c r="C91" s="123">
        <v>366</v>
      </c>
      <c r="D91" s="124" t="s">
        <v>124</v>
      </c>
      <c r="E91" s="115">
        <v>1750</v>
      </c>
      <c r="F91" s="115">
        <v>5400</v>
      </c>
      <c r="G91" s="73">
        <v>3650</v>
      </c>
      <c r="H91" s="125">
        <v>1100</v>
      </c>
      <c r="I91" s="267">
        <v>0</v>
      </c>
      <c r="J91" s="268">
        <f t="shared" ref="J91:J92" si="4">ROUND(H91*I91,2)</f>
        <v>0</v>
      </c>
      <c r="K91" s="112" t="s">
        <v>125</v>
      </c>
      <c r="L91" s="112" t="s">
        <v>126</v>
      </c>
      <c r="M91" s="270">
        <v>0</v>
      </c>
      <c r="N91" s="2"/>
      <c r="O91" s="25"/>
    </row>
    <row r="92" spans="1:15" ht="38.25" x14ac:dyDescent="0.25">
      <c r="A92" s="116">
        <v>9</v>
      </c>
      <c r="B92" s="118" t="s">
        <v>127</v>
      </c>
      <c r="C92" s="123">
        <v>1396</v>
      </c>
      <c r="D92" s="124" t="s">
        <v>128</v>
      </c>
      <c r="E92" s="115">
        <v>600</v>
      </c>
      <c r="F92" s="115">
        <v>3000</v>
      </c>
      <c r="G92" s="73">
        <v>2400</v>
      </c>
      <c r="H92" s="125">
        <v>2760</v>
      </c>
      <c r="I92" s="267">
        <v>0</v>
      </c>
      <c r="J92" s="268">
        <f t="shared" si="4"/>
        <v>0</v>
      </c>
      <c r="K92" s="112" t="s">
        <v>125</v>
      </c>
      <c r="L92" s="112" t="s">
        <v>129</v>
      </c>
      <c r="M92" s="272"/>
      <c r="N92" s="26"/>
      <c r="O92" s="27"/>
    </row>
    <row r="93" spans="1:15" ht="15.75" thickBot="1" x14ac:dyDescent="0.3">
      <c r="A93" s="254" t="s">
        <v>65</v>
      </c>
      <c r="B93" s="257" t="s">
        <v>66</v>
      </c>
      <c r="C93" s="257"/>
      <c r="D93" s="257"/>
      <c r="E93" s="257"/>
      <c r="F93" s="257"/>
      <c r="G93" s="273">
        <v>6050</v>
      </c>
      <c r="H93" s="258">
        <f>+SUM(H91:H92)</f>
        <v>3860</v>
      </c>
      <c r="I93" s="259"/>
      <c r="J93" s="260">
        <f>SUM(J91:J92)</f>
        <v>0</v>
      </c>
      <c r="K93" s="274"/>
      <c r="L93" s="274"/>
      <c r="M93" s="271"/>
      <c r="N93" s="28"/>
      <c r="O93" s="29"/>
    </row>
    <row r="94" spans="1:15" x14ac:dyDescent="0.25">
      <c r="A94" s="60"/>
      <c r="B94" s="60"/>
      <c r="C94" s="60"/>
      <c r="D94" s="60"/>
      <c r="E94" s="60"/>
      <c r="F94" s="60"/>
      <c r="G94" s="60"/>
      <c r="H94" s="126"/>
      <c r="I94" s="40"/>
      <c r="J94" s="229"/>
      <c r="M94" s="21"/>
      <c r="N94" s="2"/>
      <c r="O94" s="2"/>
    </row>
    <row r="95" spans="1:15" x14ac:dyDescent="0.25">
      <c r="A95" s="57" t="s">
        <v>130</v>
      </c>
      <c r="B95" s="127"/>
      <c r="C95" s="127"/>
      <c r="D95" s="128"/>
      <c r="E95" s="128"/>
      <c r="F95" s="128"/>
      <c r="G95" s="128"/>
      <c r="H95" s="128"/>
      <c r="I95" s="43"/>
      <c r="J95" s="128"/>
      <c r="M95" s="21"/>
      <c r="N95" s="2"/>
      <c r="O95" s="2"/>
    </row>
    <row r="96" spans="1:15" ht="15.75" thickBot="1" x14ac:dyDescent="0.3">
      <c r="A96" s="57"/>
      <c r="B96" s="127"/>
      <c r="C96" s="127"/>
      <c r="D96" s="128"/>
      <c r="E96" s="128"/>
      <c r="F96" s="128"/>
      <c r="G96" s="128"/>
      <c r="H96" s="128"/>
      <c r="I96" s="43"/>
      <c r="J96" s="128"/>
      <c r="M96" s="21"/>
      <c r="N96" s="2"/>
      <c r="O96" s="2"/>
    </row>
    <row r="97" spans="1:15" ht="38.25" x14ac:dyDescent="0.25">
      <c r="A97" s="263" t="s">
        <v>3</v>
      </c>
      <c r="B97" s="94" t="s">
        <v>4</v>
      </c>
      <c r="C97" s="94" t="s">
        <v>5</v>
      </c>
      <c r="D97" s="94" t="s">
        <v>6</v>
      </c>
      <c r="E97" s="94" t="s">
        <v>7</v>
      </c>
      <c r="F97" s="94" t="s">
        <v>8</v>
      </c>
      <c r="G97" s="94" t="s">
        <v>9</v>
      </c>
      <c r="H97" s="95" t="s">
        <v>10</v>
      </c>
      <c r="I97" s="22" t="s">
        <v>11</v>
      </c>
      <c r="J97" s="264" t="s">
        <v>12</v>
      </c>
      <c r="K97" s="265" t="s">
        <v>13</v>
      </c>
      <c r="L97" s="266" t="s">
        <v>14</v>
      </c>
      <c r="M97" s="30"/>
      <c r="N97" s="2"/>
      <c r="O97" s="2"/>
    </row>
    <row r="98" spans="1:15" ht="60" x14ac:dyDescent="0.25">
      <c r="A98" s="116">
        <v>1</v>
      </c>
      <c r="B98" s="129" t="s">
        <v>131</v>
      </c>
      <c r="C98" s="129">
        <v>254</v>
      </c>
      <c r="D98" s="130" t="s">
        <v>132</v>
      </c>
      <c r="E98" s="129">
        <v>0</v>
      </c>
      <c r="F98" s="129">
        <v>910</v>
      </c>
      <c r="G98" s="129">
        <v>910</v>
      </c>
      <c r="H98" s="129">
        <v>800</v>
      </c>
      <c r="I98" s="267">
        <v>0</v>
      </c>
      <c r="J98" s="268">
        <f t="shared" ref="J98:J106" si="5">ROUND(H98*I98,2)</f>
        <v>0</v>
      </c>
      <c r="K98" s="129" t="s">
        <v>133</v>
      </c>
      <c r="L98" s="236" t="s">
        <v>134</v>
      </c>
      <c r="M98" s="30"/>
      <c r="N98" s="2"/>
      <c r="O98" s="2"/>
    </row>
    <row r="99" spans="1:15" ht="45" x14ac:dyDescent="0.25">
      <c r="A99" s="116">
        <v>2</v>
      </c>
      <c r="B99" s="129" t="s">
        <v>135</v>
      </c>
      <c r="C99" s="129">
        <v>1513</v>
      </c>
      <c r="D99" s="131" t="s">
        <v>136</v>
      </c>
      <c r="E99" s="129">
        <v>0</v>
      </c>
      <c r="F99" s="129">
        <v>715</v>
      </c>
      <c r="G99" s="129">
        <v>715</v>
      </c>
      <c r="H99" s="129">
        <v>500</v>
      </c>
      <c r="I99" s="267">
        <v>0</v>
      </c>
      <c r="J99" s="268">
        <f t="shared" si="5"/>
        <v>0</v>
      </c>
      <c r="K99" s="129" t="s">
        <v>133</v>
      </c>
      <c r="L99" s="236" t="s">
        <v>137</v>
      </c>
      <c r="M99" s="30"/>
      <c r="N99" s="2"/>
      <c r="O99" s="2"/>
    </row>
    <row r="100" spans="1:15" ht="45" x14ac:dyDescent="0.25">
      <c r="A100" s="116">
        <v>3</v>
      </c>
      <c r="B100" s="129" t="s">
        <v>135</v>
      </c>
      <c r="C100" s="129">
        <v>1514</v>
      </c>
      <c r="D100" s="131" t="s">
        <v>138</v>
      </c>
      <c r="E100" s="129">
        <v>0</v>
      </c>
      <c r="F100" s="132">
        <v>5000</v>
      </c>
      <c r="G100" s="132">
        <v>5000</v>
      </c>
      <c r="H100" s="133">
        <v>1500</v>
      </c>
      <c r="I100" s="267">
        <v>0</v>
      </c>
      <c r="J100" s="268">
        <f t="shared" si="5"/>
        <v>0</v>
      </c>
      <c r="K100" s="129" t="s">
        <v>133</v>
      </c>
      <c r="L100" s="236" t="s">
        <v>137</v>
      </c>
      <c r="M100" s="30"/>
      <c r="N100" s="2"/>
      <c r="O100" s="2"/>
    </row>
    <row r="101" spans="1:15" ht="60" x14ac:dyDescent="0.25">
      <c r="A101" s="116">
        <v>4</v>
      </c>
      <c r="B101" s="129" t="s">
        <v>139</v>
      </c>
      <c r="C101" s="129">
        <v>252</v>
      </c>
      <c r="D101" s="131" t="s">
        <v>140</v>
      </c>
      <c r="E101" s="129">
        <v>0</v>
      </c>
      <c r="F101" s="132">
        <v>2710</v>
      </c>
      <c r="G101" s="132">
        <v>2710</v>
      </c>
      <c r="H101" s="129">
        <v>500</v>
      </c>
      <c r="I101" s="267">
        <v>0</v>
      </c>
      <c r="J101" s="268">
        <f t="shared" si="5"/>
        <v>0</v>
      </c>
      <c r="K101" s="129" t="s">
        <v>133</v>
      </c>
      <c r="L101" s="236" t="s">
        <v>134</v>
      </c>
      <c r="M101" s="30"/>
      <c r="N101" s="2"/>
      <c r="O101" s="2"/>
    </row>
    <row r="102" spans="1:15" ht="30" x14ac:dyDescent="0.25">
      <c r="A102" s="116">
        <v>5</v>
      </c>
      <c r="B102" s="129" t="s">
        <v>141</v>
      </c>
      <c r="C102" s="129">
        <v>361</v>
      </c>
      <c r="D102" s="131" t="s">
        <v>142</v>
      </c>
      <c r="E102" s="132">
        <v>1500</v>
      </c>
      <c r="F102" s="132">
        <v>2100</v>
      </c>
      <c r="G102" s="129">
        <v>600</v>
      </c>
      <c r="H102" s="129">
        <v>700</v>
      </c>
      <c r="I102" s="267">
        <v>0</v>
      </c>
      <c r="J102" s="268">
        <f t="shared" si="5"/>
        <v>0</v>
      </c>
      <c r="K102" s="129" t="s">
        <v>133</v>
      </c>
      <c r="L102" s="236" t="s">
        <v>143</v>
      </c>
      <c r="M102" s="30"/>
      <c r="N102" s="2"/>
      <c r="O102" s="2"/>
    </row>
    <row r="103" spans="1:15" ht="45" x14ac:dyDescent="0.25">
      <c r="A103" s="116">
        <v>6</v>
      </c>
      <c r="B103" s="129" t="s">
        <v>141</v>
      </c>
      <c r="C103" s="129">
        <v>335</v>
      </c>
      <c r="D103" s="131" t="s">
        <v>144</v>
      </c>
      <c r="E103" s="132">
        <v>1000</v>
      </c>
      <c r="F103" s="132">
        <v>3000</v>
      </c>
      <c r="G103" s="132">
        <v>2000</v>
      </c>
      <c r="H103" s="133">
        <v>2000</v>
      </c>
      <c r="I103" s="267">
        <v>0</v>
      </c>
      <c r="J103" s="268">
        <f t="shared" si="5"/>
        <v>0</v>
      </c>
      <c r="K103" s="129" t="s">
        <v>133</v>
      </c>
      <c r="L103" s="236" t="s">
        <v>145</v>
      </c>
      <c r="M103" s="30"/>
      <c r="N103" s="2"/>
      <c r="O103" s="2"/>
    </row>
    <row r="104" spans="1:15" ht="30" x14ac:dyDescent="0.25">
      <c r="A104" s="116">
        <v>7</v>
      </c>
      <c r="B104" s="129" t="s">
        <v>141</v>
      </c>
      <c r="C104" s="129">
        <v>334</v>
      </c>
      <c r="D104" s="131" t="s">
        <v>146</v>
      </c>
      <c r="E104" s="129">
        <v>0</v>
      </c>
      <c r="F104" s="132">
        <v>4490</v>
      </c>
      <c r="G104" s="132">
        <v>4490</v>
      </c>
      <c r="H104" s="133">
        <v>1000</v>
      </c>
      <c r="I104" s="267">
        <v>0</v>
      </c>
      <c r="J104" s="268">
        <f t="shared" si="5"/>
        <v>0</v>
      </c>
      <c r="K104" s="129" t="s">
        <v>133</v>
      </c>
      <c r="L104" s="236" t="s">
        <v>145</v>
      </c>
      <c r="M104" s="30"/>
      <c r="N104" s="2"/>
      <c r="O104" s="2"/>
    </row>
    <row r="105" spans="1:15" ht="30" x14ac:dyDescent="0.25">
      <c r="A105" s="116">
        <v>8</v>
      </c>
      <c r="B105" s="129" t="s">
        <v>147</v>
      </c>
      <c r="C105" s="129">
        <v>1337</v>
      </c>
      <c r="D105" s="131" t="s">
        <v>148</v>
      </c>
      <c r="E105" s="129">
        <v>0</v>
      </c>
      <c r="F105" s="132">
        <v>4800</v>
      </c>
      <c r="G105" s="132">
        <v>4800</v>
      </c>
      <c r="H105" s="129">
        <v>700</v>
      </c>
      <c r="I105" s="267">
        <v>0</v>
      </c>
      <c r="J105" s="268">
        <f t="shared" si="5"/>
        <v>0</v>
      </c>
      <c r="K105" s="129" t="s">
        <v>133</v>
      </c>
      <c r="L105" s="236" t="s">
        <v>145</v>
      </c>
      <c r="M105" s="21"/>
      <c r="N105" s="2"/>
      <c r="O105" s="2"/>
    </row>
    <row r="106" spans="1:15" ht="45" x14ac:dyDescent="0.25">
      <c r="A106" s="116">
        <v>9</v>
      </c>
      <c r="B106" s="129" t="s">
        <v>149</v>
      </c>
      <c r="C106" s="129">
        <v>1178</v>
      </c>
      <c r="D106" s="131" t="s">
        <v>150</v>
      </c>
      <c r="E106" s="132">
        <v>3000</v>
      </c>
      <c r="F106" s="132">
        <v>15306</v>
      </c>
      <c r="G106" s="132">
        <v>12306</v>
      </c>
      <c r="H106" s="133">
        <v>4000</v>
      </c>
      <c r="I106" s="267">
        <v>0</v>
      </c>
      <c r="J106" s="268">
        <f t="shared" si="5"/>
        <v>0</v>
      </c>
      <c r="K106" s="129" t="s">
        <v>133</v>
      </c>
      <c r="L106" s="236" t="s">
        <v>151</v>
      </c>
      <c r="M106" s="21"/>
      <c r="N106" s="2"/>
      <c r="O106" s="2"/>
    </row>
    <row r="107" spans="1:15" ht="15.75" thickBot="1" x14ac:dyDescent="0.3">
      <c r="A107" s="254" t="s">
        <v>65</v>
      </c>
      <c r="B107" s="257" t="s">
        <v>66</v>
      </c>
      <c r="C107" s="257"/>
      <c r="D107" s="257"/>
      <c r="E107" s="257"/>
      <c r="F107" s="257"/>
      <c r="G107" s="257"/>
      <c r="H107" s="258">
        <f>+SUM(H98:H106)</f>
        <v>11700</v>
      </c>
      <c r="I107" s="259"/>
      <c r="J107" s="260">
        <f>SUM(J98:J106)</f>
        <v>0</v>
      </c>
      <c r="K107" s="276"/>
      <c r="L107" s="277"/>
      <c r="M107" s="32"/>
      <c r="N107" s="17"/>
      <c r="O107" s="2"/>
    </row>
    <row r="108" spans="1:15" x14ac:dyDescent="0.25">
      <c r="A108" s="128"/>
      <c r="B108" s="128"/>
      <c r="C108" s="128"/>
      <c r="D108" s="134"/>
      <c r="E108" s="134"/>
      <c r="F108" s="134"/>
      <c r="G108" s="134"/>
      <c r="H108" s="135"/>
      <c r="I108" s="4"/>
      <c r="J108" s="229"/>
      <c r="L108" s="239"/>
      <c r="M108" s="23"/>
      <c r="N108" s="17"/>
      <c r="O108" s="2"/>
    </row>
    <row r="109" spans="1:15" x14ac:dyDescent="0.25">
      <c r="A109" s="128"/>
      <c r="B109" s="128"/>
      <c r="C109" s="128"/>
      <c r="D109" s="134"/>
      <c r="E109" s="134"/>
      <c r="F109" s="134"/>
      <c r="G109" s="134"/>
      <c r="H109" s="135"/>
      <c r="I109" s="4"/>
      <c r="J109" s="229"/>
      <c r="M109" s="23"/>
      <c r="N109" s="17"/>
      <c r="O109" s="2"/>
    </row>
    <row r="110" spans="1:15" x14ac:dyDescent="0.25">
      <c r="A110" s="128"/>
      <c r="B110" s="128"/>
      <c r="C110" s="128"/>
      <c r="D110" s="128"/>
      <c r="E110" s="128"/>
      <c r="F110" s="128"/>
      <c r="G110" s="128"/>
      <c r="H110" s="122"/>
      <c r="I110" s="41"/>
      <c r="J110" s="234"/>
      <c r="L110" s="138"/>
      <c r="M110" s="21"/>
      <c r="N110" s="2"/>
      <c r="O110" s="2"/>
    </row>
    <row r="111" spans="1:15" ht="15.75" thickBot="1" x14ac:dyDescent="0.3">
      <c r="A111" s="136" t="s">
        <v>152</v>
      </c>
      <c r="B111" s="128"/>
      <c r="C111" s="128"/>
      <c r="D111" s="128"/>
      <c r="E111" s="128"/>
      <c r="F111" s="128"/>
      <c r="G111" s="128"/>
      <c r="H111" s="122"/>
      <c r="I111" s="41"/>
      <c r="J111" s="234"/>
      <c r="L111" s="138"/>
      <c r="M111" s="21"/>
      <c r="N111" s="13"/>
      <c r="O111" s="16"/>
    </row>
    <row r="112" spans="1:15" ht="39" customHeight="1" x14ac:dyDescent="0.25">
      <c r="A112" s="128"/>
      <c r="B112" s="128"/>
      <c r="C112" s="128"/>
      <c r="D112" s="128"/>
      <c r="E112" s="278" t="s">
        <v>153</v>
      </c>
      <c r="F112" s="137"/>
      <c r="G112" s="138"/>
      <c r="H112" s="139"/>
      <c r="M112" s="11"/>
      <c r="N112" s="2"/>
      <c r="O112" s="2"/>
    </row>
    <row r="113" spans="1:26" x14ac:dyDescent="0.25">
      <c r="A113" s="128"/>
      <c r="B113" s="128"/>
      <c r="C113" s="128"/>
      <c r="D113" s="128"/>
      <c r="E113" s="140"/>
      <c r="F113" s="141"/>
      <c r="G113" s="138"/>
      <c r="H113" s="139"/>
      <c r="M113" s="1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72" customHeight="1" x14ac:dyDescent="0.25">
      <c r="A114" s="128"/>
      <c r="B114" s="128"/>
      <c r="C114" s="128"/>
      <c r="D114" s="128"/>
      <c r="E114" s="142" t="s">
        <v>178</v>
      </c>
      <c r="F114" s="143"/>
      <c r="G114" s="138"/>
      <c r="H114" s="139"/>
      <c r="M114" s="1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thickBot="1" x14ac:dyDescent="0.3">
      <c r="A115" s="128"/>
      <c r="B115" s="128"/>
      <c r="C115" s="128"/>
      <c r="D115" s="128"/>
      <c r="E115" s="279">
        <f>+H33+H62+H82+H93+H107</f>
        <v>61753</v>
      </c>
      <c r="F115" s="144"/>
      <c r="G115" s="138"/>
      <c r="H115" s="139"/>
      <c r="M115" s="1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145" t="s">
        <v>154</v>
      </c>
      <c r="B116" s="146" t="s">
        <v>155</v>
      </c>
      <c r="C116" s="147"/>
      <c r="D116" s="147"/>
      <c r="E116" s="148">
        <f>J33</f>
        <v>0</v>
      </c>
      <c r="F116" s="149"/>
      <c r="G116" s="138"/>
      <c r="H116" s="139"/>
      <c r="M116" s="1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150" t="s">
        <v>156</v>
      </c>
      <c r="B117" s="151" t="s">
        <v>157</v>
      </c>
      <c r="C117" s="152"/>
      <c r="D117" s="153"/>
      <c r="E117" s="154">
        <f>J62</f>
        <v>0</v>
      </c>
      <c r="F117" s="155"/>
      <c r="G117" s="138"/>
      <c r="H117" s="139"/>
      <c r="M117" s="1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150" t="s">
        <v>158</v>
      </c>
      <c r="B118" s="151" t="s">
        <v>159</v>
      </c>
      <c r="C118" s="156"/>
      <c r="D118" s="153"/>
      <c r="E118" s="154">
        <f>J82</f>
        <v>0</v>
      </c>
      <c r="F118" s="155"/>
      <c r="G118" s="138"/>
      <c r="H118" s="139"/>
      <c r="M118" s="1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150" t="s">
        <v>160</v>
      </c>
      <c r="B119" s="151" t="s">
        <v>161</v>
      </c>
      <c r="C119" s="156"/>
      <c r="D119" s="153"/>
      <c r="E119" s="154">
        <f>J93</f>
        <v>0</v>
      </c>
      <c r="F119" s="155"/>
      <c r="G119" s="138"/>
      <c r="H119" s="139"/>
      <c r="M119" s="1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157" t="s">
        <v>162</v>
      </c>
      <c r="B120" s="158" t="s">
        <v>163</v>
      </c>
      <c r="C120" s="159"/>
      <c r="D120" s="160"/>
      <c r="E120" s="161">
        <f>J107</f>
        <v>0</v>
      </c>
      <c r="F120" s="162"/>
      <c r="G120" s="163"/>
      <c r="H120" s="139"/>
      <c r="M120" s="1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thickBot="1" x14ac:dyDescent="0.3">
      <c r="A121" s="164" t="s">
        <v>164</v>
      </c>
      <c r="B121" s="165"/>
      <c r="C121" s="166"/>
      <c r="D121" s="167"/>
      <c r="E121" s="168">
        <f>SUM(E116:E120)</f>
        <v>0</v>
      </c>
      <c r="F121" s="169"/>
      <c r="G121" s="163"/>
      <c r="H121" s="139"/>
      <c r="J121" s="238"/>
      <c r="K121" s="238"/>
      <c r="L121" s="238"/>
      <c r="M121" s="31"/>
      <c r="N121" s="31"/>
      <c r="O121" s="31"/>
      <c r="P121" s="31"/>
      <c r="Q121" s="31"/>
      <c r="R121" s="31"/>
      <c r="S121" s="31"/>
      <c r="T121" s="2"/>
      <c r="U121" s="2"/>
      <c r="V121" s="2"/>
      <c r="W121" s="2"/>
      <c r="X121" s="2"/>
      <c r="Y121" s="2"/>
      <c r="Z121" s="2"/>
    </row>
    <row r="122" spans="1:26" ht="15.75" thickBot="1" x14ac:dyDescent="0.3">
      <c r="A122" s="170"/>
      <c r="B122" s="171"/>
      <c r="C122" s="127"/>
      <c r="D122" s="127"/>
      <c r="E122" s="172"/>
      <c r="F122" s="172"/>
      <c r="G122" s="163"/>
      <c r="H122" s="139"/>
      <c r="J122" s="238"/>
      <c r="K122" s="238"/>
      <c r="L122" s="238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thickBot="1" x14ac:dyDescent="0.3">
      <c r="A123" s="173" t="s">
        <v>164</v>
      </c>
      <c r="B123" s="174"/>
      <c r="C123" s="174"/>
      <c r="D123" s="175"/>
      <c r="E123" s="176"/>
      <c r="F123" s="177">
        <f>E121</f>
        <v>0</v>
      </c>
      <c r="G123" s="178"/>
      <c r="H123" s="179"/>
      <c r="I123" s="45"/>
      <c r="J123" s="240"/>
      <c r="K123" s="240"/>
      <c r="L123" s="240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x14ac:dyDescent="0.25">
      <c r="A124" s="180" t="s">
        <v>165</v>
      </c>
      <c r="B124" s="181"/>
      <c r="C124" s="181"/>
      <c r="D124" s="181"/>
      <c r="E124" s="182"/>
      <c r="F124" s="182">
        <f>F123*0.1</f>
        <v>0</v>
      </c>
      <c r="G124" s="183"/>
      <c r="H124" s="184"/>
      <c r="I124" s="46"/>
      <c r="J124" s="240"/>
      <c r="K124" s="240"/>
      <c r="L124" s="240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 thickBot="1" x14ac:dyDescent="0.3">
      <c r="A125" s="185"/>
      <c r="B125" s="186"/>
      <c r="C125" s="185"/>
      <c r="D125" s="185"/>
      <c r="E125" s="187"/>
      <c r="F125" s="187"/>
      <c r="G125" s="188"/>
      <c r="H125" s="188"/>
      <c r="I125" s="24"/>
      <c r="J125" s="240"/>
      <c r="K125" s="240"/>
      <c r="L125" s="240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 thickBot="1" x14ac:dyDescent="0.3">
      <c r="A126" s="189" t="s">
        <v>166</v>
      </c>
      <c r="B126" s="200"/>
      <c r="C126" s="200"/>
      <c r="D126" s="200"/>
      <c r="E126" s="190"/>
      <c r="F126" s="190">
        <f>F123+F124</f>
        <v>0</v>
      </c>
      <c r="G126" s="191"/>
      <c r="H126" s="192"/>
      <c r="I126" s="47"/>
      <c r="J126" s="238"/>
      <c r="K126" s="238"/>
      <c r="L126" s="238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thickBot="1" x14ac:dyDescent="0.3">
      <c r="A127" s="193" t="s">
        <v>167</v>
      </c>
      <c r="B127" s="194"/>
      <c r="C127" s="194"/>
      <c r="D127" s="194"/>
      <c r="E127" s="195"/>
      <c r="F127" s="196">
        <v>3000</v>
      </c>
      <c r="G127" s="197"/>
      <c r="H127" s="198"/>
      <c r="I127" s="47"/>
      <c r="J127" s="238"/>
      <c r="K127" s="238"/>
      <c r="L127" s="238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thickBot="1" x14ac:dyDescent="0.3">
      <c r="A128" s="193" t="s">
        <v>168</v>
      </c>
      <c r="B128" s="194"/>
      <c r="C128" s="194"/>
      <c r="D128" s="194"/>
      <c r="E128" s="195"/>
      <c r="F128" s="196">
        <v>30000</v>
      </c>
      <c r="G128" s="199"/>
      <c r="H128" s="198"/>
      <c r="I128" s="47"/>
      <c r="J128" s="238"/>
      <c r="K128" s="238"/>
      <c r="L128" s="238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thickBot="1" x14ac:dyDescent="0.3">
      <c r="A129" s="189" t="s">
        <v>169</v>
      </c>
      <c r="B129" s="200"/>
      <c r="C129" s="200"/>
      <c r="D129" s="200"/>
      <c r="E129" s="201"/>
      <c r="F129" s="190">
        <f>SUM(F126:F128)</f>
        <v>33000</v>
      </c>
      <c r="G129" s="191"/>
      <c r="H129" s="192"/>
      <c r="I129" s="47"/>
      <c r="J129" s="238"/>
      <c r="K129" s="238"/>
      <c r="L129" s="238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x14ac:dyDescent="0.25">
      <c r="A130" s="202" t="s">
        <v>170</v>
      </c>
      <c r="B130" s="203"/>
      <c r="C130" s="203"/>
      <c r="D130" s="203"/>
      <c r="E130" s="204"/>
      <c r="F130" s="204">
        <f>F129*0.22</f>
        <v>7260</v>
      </c>
      <c r="G130" s="205"/>
      <c r="H130" s="206"/>
      <c r="I130" s="48"/>
      <c r="J130" s="240"/>
      <c r="K130" s="240"/>
      <c r="L130" s="24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 thickBot="1" x14ac:dyDescent="0.3">
      <c r="A131" s="185"/>
      <c r="B131" s="185"/>
      <c r="C131" s="185"/>
      <c r="D131" s="185"/>
      <c r="E131" s="187"/>
      <c r="F131" s="187"/>
      <c r="G131" s="188"/>
      <c r="H131" s="207"/>
      <c r="I131" s="48"/>
      <c r="J131" s="240"/>
      <c r="K131" s="240"/>
      <c r="L131" s="240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 thickBot="1" x14ac:dyDescent="0.3">
      <c r="A132" s="189" t="s">
        <v>171</v>
      </c>
      <c r="B132" s="208"/>
      <c r="C132" s="208"/>
      <c r="D132" s="208"/>
      <c r="E132" s="190"/>
      <c r="F132" s="209">
        <f>F129+F130</f>
        <v>40260</v>
      </c>
      <c r="G132" s="191"/>
      <c r="H132" s="192"/>
      <c r="I132" s="49"/>
      <c r="J132" s="238"/>
      <c r="K132" s="238"/>
      <c r="L132" s="238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x14ac:dyDescent="0.25">
      <c r="A133" s="210"/>
      <c r="B133" s="210"/>
      <c r="C133" s="210"/>
      <c r="D133" s="210"/>
      <c r="E133" s="188"/>
      <c r="F133" s="188"/>
      <c r="G133" s="188"/>
      <c r="H133" s="188"/>
      <c r="I133" s="34"/>
      <c r="J133" s="238"/>
      <c r="K133" s="238"/>
      <c r="L133" s="238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x14ac:dyDescent="0.25">
      <c r="A134" s="134" t="s">
        <v>172</v>
      </c>
      <c r="B134" s="128"/>
      <c r="C134" s="128"/>
      <c r="D134" s="128"/>
      <c r="E134" s="128"/>
      <c r="F134" s="128"/>
      <c r="G134" s="128"/>
      <c r="H134" s="128"/>
      <c r="I134" s="43"/>
      <c r="J134" s="128"/>
      <c r="M134" s="35"/>
      <c r="N134" s="36"/>
      <c r="O134" s="2"/>
      <c r="P134" s="2"/>
      <c r="Q134" s="2"/>
      <c r="R134" s="2"/>
      <c r="S134" s="248"/>
      <c r="T134" s="248"/>
      <c r="U134" s="248"/>
      <c r="V134" s="248"/>
      <c r="W134" s="248"/>
      <c r="X134" s="248"/>
      <c r="Y134" s="248"/>
      <c r="Z134" s="248"/>
    </row>
    <row r="135" spans="1:26" ht="107.25" customHeight="1" x14ac:dyDescent="0.25">
      <c r="A135" s="134"/>
      <c r="B135" s="134"/>
      <c r="C135" s="282" t="s">
        <v>173</v>
      </c>
      <c r="D135" s="283"/>
      <c r="E135" s="211"/>
      <c r="F135" s="211"/>
      <c r="G135" s="211"/>
      <c r="H135" s="211"/>
      <c r="I135" s="1"/>
      <c r="J135" s="211"/>
      <c r="K135" s="24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128"/>
      <c r="B136" s="134"/>
      <c r="C136" s="211"/>
      <c r="D136" s="211"/>
      <c r="E136" s="211"/>
      <c r="F136" s="211"/>
      <c r="G136" s="211"/>
      <c r="H136" s="211"/>
      <c r="I136" s="1"/>
      <c r="J136" s="211"/>
      <c r="K136" s="24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128"/>
      <c r="B137" s="128"/>
      <c r="C137" s="134" t="s">
        <v>174</v>
      </c>
      <c r="D137" s="134"/>
      <c r="E137" s="134"/>
      <c r="F137" s="134"/>
      <c r="G137" s="134"/>
      <c r="H137" s="134"/>
      <c r="I137" s="50"/>
      <c r="J137" s="134"/>
      <c r="K137" s="24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128"/>
      <c r="B138" s="128"/>
      <c r="C138" s="128"/>
      <c r="D138" s="128"/>
      <c r="E138" s="128"/>
      <c r="F138" s="128"/>
      <c r="G138" s="128"/>
      <c r="H138" s="128"/>
      <c r="I138" s="43"/>
      <c r="J138" s="128"/>
      <c r="K138" s="163"/>
      <c r="M138" s="15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128"/>
      <c r="B139" s="128"/>
      <c r="C139" s="128"/>
      <c r="D139" s="134" t="s">
        <v>175</v>
      </c>
      <c r="E139" s="134"/>
      <c r="F139" s="134"/>
      <c r="G139" s="134"/>
      <c r="H139" s="134"/>
      <c r="I139" s="50"/>
      <c r="J139" s="13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128"/>
      <c r="B140" s="128"/>
      <c r="C140" s="128"/>
      <c r="D140" s="134"/>
      <c r="E140" s="134"/>
      <c r="F140" s="134"/>
      <c r="G140" s="134"/>
      <c r="H140" s="134"/>
      <c r="I140" s="50"/>
      <c r="J140" s="13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128"/>
      <c r="B141" s="128"/>
      <c r="C141" s="128"/>
      <c r="D141" s="134" t="s">
        <v>176</v>
      </c>
      <c r="E141" s="134"/>
      <c r="F141" s="134"/>
      <c r="G141" s="134"/>
      <c r="H141" s="134"/>
      <c r="I141" s="50"/>
      <c r="J141" s="13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128"/>
      <c r="B142" s="128"/>
      <c r="C142" s="128"/>
      <c r="D142" s="128"/>
      <c r="E142" s="128"/>
      <c r="F142" s="128" t="s">
        <v>177</v>
      </c>
      <c r="G142" s="128"/>
      <c r="H142" s="128"/>
      <c r="I142" s="43"/>
      <c r="J142" s="128"/>
      <c r="M142" s="2"/>
      <c r="N142" s="2"/>
    </row>
    <row r="143" spans="1:26" x14ac:dyDescent="0.25">
      <c r="A143" s="128"/>
      <c r="B143" s="128"/>
      <c r="C143" s="128"/>
      <c r="D143" s="128"/>
      <c r="E143" s="128"/>
      <c r="F143" s="128"/>
      <c r="G143" s="128"/>
      <c r="H143" s="128"/>
      <c r="I143" s="43"/>
      <c r="J143" s="128"/>
      <c r="M143" s="2"/>
      <c r="N143" s="2"/>
    </row>
    <row r="144" spans="1:26" x14ac:dyDescent="0.25">
      <c r="A144" s="128"/>
      <c r="B144" s="128"/>
      <c r="C144" s="128"/>
      <c r="D144" s="128"/>
      <c r="E144" s="128"/>
      <c r="F144" s="128"/>
      <c r="G144" s="128"/>
      <c r="H144" s="128"/>
      <c r="I144" s="43"/>
      <c r="J144" s="128"/>
      <c r="M144" s="35"/>
      <c r="N144" s="16"/>
    </row>
    <row r="145" spans="1:14" x14ac:dyDescent="0.25">
      <c r="A145" s="128"/>
      <c r="B145" s="128"/>
      <c r="C145" s="128"/>
      <c r="D145" s="128"/>
      <c r="E145" s="128"/>
      <c r="F145" s="128"/>
      <c r="G145" s="128"/>
      <c r="H145" s="128"/>
      <c r="I145" s="43"/>
      <c r="J145" s="128"/>
      <c r="M145" s="2"/>
      <c r="N145" s="2"/>
    </row>
    <row r="146" spans="1:14" x14ac:dyDescent="0.25">
      <c r="A146" s="128"/>
      <c r="B146" s="128"/>
      <c r="C146" s="128"/>
      <c r="D146" s="128"/>
      <c r="E146" s="128"/>
      <c r="F146" s="128"/>
      <c r="G146" s="128"/>
      <c r="H146" s="128"/>
      <c r="I146" s="43"/>
      <c r="J146" s="128"/>
      <c r="M146" s="2"/>
      <c r="N146" s="2"/>
    </row>
    <row r="147" spans="1:14" x14ac:dyDescent="0.25">
      <c r="A147" s="128"/>
      <c r="B147" s="128"/>
      <c r="C147" s="128"/>
      <c r="D147" s="128"/>
      <c r="E147" s="128"/>
      <c r="F147" s="128"/>
      <c r="G147" s="128"/>
      <c r="H147" s="128"/>
      <c r="I147" s="43"/>
      <c r="J147" s="128"/>
      <c r="M147" s="2"/>
      <c r="N147" s="2"/>
    </row>
    <row r="148" spans="1:14" x14ac:dyDescent="0.25">
      <c r="A148" s="128"/>
      <c r="B148" s="128"/>
      <c r="C148" s="128"/>
      <c r="D148" s="128"/>
      <c r="E148" s="128"/>
      <c r="F148" s="128"/>
      <c r="G148" s="128"/>
      <c r="H148" s="128"/>
      <c r="I148" s="43"/>
      <c r="J148" s="128"/>
      <c r="M148" s="2"/>
      <c r="N148" s="2"/>
    </row>
    <row r="149" spans="1:14" x14ac:dyDescent="0.25">
      <c r="A149" s="128"/>
      <c r="B149" s="128"/>
      <c r="C149" s="128"/>
      <c r="D149" s="128"/>
      <c r="E149" s="128"/>
      <c r="F149" s="128"/>
      <c r="G149" s="128"/>
      <c r="H149" s="128"/>
      <c r="I149" s="43"/>
      <c r="J149" s="128"/>
      <c r="M149" s="2"/>
      <c r="N149" s="2"/>
    </row>
    <row r="150" spans="1:14" x14ac:dyDescent="0.25">
      <c r="B150" s="128"/>
      <c r="C150" s="128"/>
      <c r="D150" s="128"/>
      <c r="E150" s="128"/>
      <c r="F150" s="128"/>
      <c r="G150" s="128"/>
      <c r="H150" s="128"/>
      <c r="I150" s="43"/>
      <c r="J150" s="128"/>
      <c r="M150" s="2"/>
      <c r="N150" s="2"/>
    </row>
  </sheetData>
  <sheetProtection algorithmName="SHA-512" hashValue="wUNXwIaDoLZNs56qNC3MHY40rHXiuxaMrTu6/MoVazxVljKqhmgwvZfE9IpF2HkSGAq4n734wXn+hxXNDNXKcg==" saltValue="DI467L2qGD/tmqHIOj3dcQ==" spinCount="100000" sheet="1" objects="1" scenarios="1"/>
  <mergeCells count="1">
    <mergeCell ref="C135:D1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 Steklasa</dc:creator>
  <cp:lastModifiedBy>Matej Blaz</cp:lastModifiedBy>
  <dcterms:created xsi:type="dcterms:W3CDTF">2021-07-06T10:29:49Z</dcterms:created>
  <dcterms:modified xsi:type="dcterms:W3CDTF">2021-07-07T05:37:20Z</dcterms:modified>
</cp:coreProperties>
</file>